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ED5476E-6141-498C-8119-597B11ACBD85}" xr6:coauthVersionLast="47" xr6:coauthVersionMax="47" xr10:uidLastSave="{00000000-0000-0000-0000-000000000000}"/>
  <bookViews>
    <workbookView xWindow="-120" yWindow="-120" windowWidth="29040" windowHeight="15840" firstSheet="3" activeTab="8" xr2:uid="{00000000-000D-0000-FFFF-FFFF00000000}"/>
  </bookViews>
  <sheets>
    <sheet name="PLAN 2011 IZMJENA (2)" sheetId="6" r:id="rId1"/>
    <sheet name="PLAN 2011" sheetId="1" r:id="rId2"/>
    <sheet name="PLAN 2011 IZMJENA" sheetId="4" r:id="rId3"/>
    <sheet name="PLAN 2013" sheetId="2" r:id="rId4"/>
    <sheet name="IZMJENA 2013" sheetId="3" r:id="rId5"/>
    <sheet name="PLAN2014" sheetId="5" r:id="rId6"/>
    <sheet name="IZMJENA 2014" sheetId="7" r:id="rId7"/>
    <sheet name="OBRAČUN 2014" sheetId="9" r:id="rId8"/>
    <sheet name="Izvršenje 2022" sheetId="8" r:id="rId9"/>
  </sheets>
  <definedNames>
    <definedName name="_xlnm.Print_Area" localSheetId="6">'IZMJENA 2014'!$A$1:$E$3</definedName>
    <definedName name="_xlnm.Print_Area" localSheetId="8">'Izvršenje 2022'!$A$1:$G$57</definedName>
    <definedName name="_xlnm.Print_Area" localSheetId="7">'OBRAČUN 2014'!$A$1:$E$79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8" l="1"/>
  <c r="C56" i="8"/>
  <c r="C55" i="8"/>
  <c r="D55" i="8" s="1"/>
  <c r="C54" i="8"/>
  <c r="C52" i="8"/>
  <c r="C51" i="8"/>
  <c r="C47" i="8"/>
  <c r="C46" i="8"/>
  <c r="C45" i="8"/>
  <c r="C44" i="8"/>
  <c r="C43" i="8"/>
  <c r="C42" i="8"/>
  <c r="C41" i="8"/>
  <c r="C40" i="8"/>
  <c r="D40" i="8" s="1"/>
  <c r="C39" i="8"/>
  <c r="D39" i="8" s="1"/>
  <c r="C38" i="8"/>
  <c r="C37" i="8"/>
  <c r="C36" i="8"/>
  <c r="C34" i="8"/>
  <c r="C33" i="8"/>
  <c r="C32" i="8"/>
  <c r="C31" i="8"/>
  <c r="C30" i="8"/>
  <c r="C28" i="8"/>
  <c r="C27" i="8"/>
  <c r="C26" i="8"/>
  <c r="C22" i="8"/>
  <c r="D22" i="8" s="1"/>
  <c r="C21" i="8"/>
  <c r="C20" i="8"/>
  <c r="C19" i="8"/>
  <c r="C18" i="8"/>
  <c r="C17" i="8"/>
  <c r="C57" i="8"/>
  <c r="D57" i="8" s="1"/>
  <c r="B57" i="8"/>
  <c r="B56" i="8"/>
  <c r="B55" i="8"/>
  <c r="B54" i="8"/>
  <c r="B52" i="8"/>
  <c r="B51" i="8"/>
  <c r="B47" i="8"/>
  <c r="B46" i="8"/>
  <c r="B45" i="8"/>
  <c r="B44" i="8"/>
  <c r="B43" i="8"/>
  <c r="B42" i="8"/>
  <c r="B41" i="8"/>
  <c r="B39" i="8"/>
  <c r="B38" i="8"/>
  <c r="B37" i="8"/>
  <c r="B36" i="8"/>
  <c r="B34" i="8"/>
  <c r="B33" i="8"/>
  <c r="B32" i="8"/>
  <c r="B31" i="8"/>
  <c r="B30" i="8"/>
  <c r="B28" i="8"/>
  <c r="B27" i="8"/>
  <c r="B26" i="8"/>
  <c r="B23" i="8"/>
  <c r="B22" i="8"/>
  <c r="B21" i="8"/>
  <c r="B20" i="8"/>
  <c r="B19" i="8"/>
  <c r="B18" i="8"/>
  <c r="B17" i="8"/>
  <c r="C11" i="8"/>
  <c r="C10" i="8"/>
  <c r="C9" i="8"/>
  <c r="B5" i="8"/>
  <c r="C6" i="8"/>
  <c r="C5" i="8"/>
  <c r="C4" i="8"/>
  <c r="B11" i="8"/>
  <c r="B10" i="8"/>
  <c r="B9" i="8"/>
  <c r="B7" i="8"/>
  <c r="B6" i="8"/>
  <c r="B4" i="8"/>
  <c r="G4" i="8"/>
  <c r="F57" i="8"/>
  <c r="F12" i="8"/>
  <c r="E12" i="8"/>
  <c r="D9" i="8"/>
  <c r="D56" i="8" l="1"/>
  <c r="D54" i="8"/>
  <c r="D52" i="8"/>
  <c r="D51" i="8"/>
  <c r="D47" i="8"/>
  <c r="D46" i="8"/>
  <c r="D45" i="8"/>
  <c r="D44" i="8"/>
  <c r="D43" i="8"/>
  <c r="D42" i="8"/>
  <c r="D41" i="8"/>
  <c r="D38" i="8"/>
  <c r="D37" i="8"/>
  <c r="D36" i="8"/>
  <c r="D34" i="8"/>
  <c r="D33" i="8"/>
  <c r="D32" i="8"/>
  <c r="D31" i="8"/>
  <c r="D30" i="8"/>
  <c r="D28" i="8"/>
  <c r="D27" i="8"/>
  <c r="D26" i="8"/>
  <c r="D20" i="8"/>
  <c r="D17" i="8"/>
  <c r="D11" i="8"/>
  <c r="D10" i="8"/>
  <c r="D5" i="8"/>
  <c r="C12" i="8"/>
  <c r="B12" i="8"/>
  <c r="D6" i="8"/>
  <c r="D4" i="8"/>
  <c r="G37" i="8"/>
  <c r="D12" i="8" l="1"/>
  <c r="G43" i="8"/>
  <c r="G12" i="8" l="1"/>
  <c r="G47" i="8"/>
  <c r="G57" i="8" l="1"/>
  <c r="G32" i="8"/>
  <c r="G5" i="8" l="1"/>
  <c r="G6" i="8"/>
  <c r="G11" i="8"/>
  <c r="B5" i="9" l="1"/>
  <c r="B6" i="9"/>
  <c r="B7" i="9"/>
  <c r="B8" i="9"/>
  <c r="B9" i="9"/>
  <c r="B10" i="9"/>
  <c r="B12" i="9"/>
  <c r="B13" i="9"/>
  <c r="B19" i="9"/>
  <c r="B20" i="9"/>
  <c r="B21" i="9"/>
  <c r="B22" i="9"/>
  <c r="B24" i="9"/>
  <c r="B25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8" i="9"/>
  <c r="B59" i="9"/>
  <c r="B60" i="9"/>
  <c r="B61" i="9"/>
  <c r="B62" i="9"/>
  <c r="B63" i="9"/>
  <c r="B64" i="9"/>
  <c r="B66" i="9"/>
  <c r="B67" i="9"/>
  <c r="B68" i="9"/>
  <c r="B69" i="9"/>
  <c r="B70" i="9"/>
  <c r="B71" i="9"/>
  <c r="B72" i="9"/>
  <c r="B74" i="9"/>
  <c r="B76" i="9"/>
  <c r="B77" i="9"/>
  <c r="B78" i="9"/>
  <c r="B73" i="9"/>
  <c r="B65" i="9"/>
  <c r="B57" i="9"/>
  <c r="B18" i="9"/>
  <c r="B11" i="9"/>
  <c r="B4" i="9"/>
  <c r="G22" i="8" l="1"/>
  <c r="G31" i="8"/>
  <c r="G28" i="8"/>
  <c r="G17" i="8"/>
  <c r="G41" i="8"/>
  <c r="G38" i="8"/>
  <c r="G55" i="8"/>
  <c r="G39" i="8"/>
  <c r="G40" i="8"/>
  <c r="G36" i="8"/>
  <c r="G34" i="8"/>
  <c r="G30" i="8"/>
  <c r="G27" i="8"/>
  <c r="G33" i="8"/>
  <c r="G54" i="8"/>
  <c r="B26" i="9"/>
  <c r="B75" i="9"/>
  <c r="G42" i="8" l="1"/>
  <c r="B14" i="9"/>
  <c r="B79" i="9"/>
  <c r="B17" i="9"/>
</calcChain>
</file>

<file path=xl/sharedStrings.xml><?xml version="1.0" encoding="utf-8"?>
<sst xmlns="http://schemas.openxmlformats.org/spreadsheetml/2006/main" count="557" uniqueCount="135">
  <si>
    <t>FINANCIJSKI PLAN ZA 2011. GOD.</t>
  </si>
  <si>
    <t>PRIHODI</t>
  </si>
  <si>
    <t>63 - Pomoći</t>
  </si>
  <si>
    <t>63314 - Tekuće pomoći iz Općinskog proračuna</t>
  </si>
  <si>
    <t>66121 - Prihodi od obavljanja osnovnih poslova vlastite djelatnosti</t>
  </si>
  <si>
    <t>Restoran</t>
  </si>
  <si>
    <t>Prihodi učeničkog doma</t>
  </si>
  <si>
    <t>Zakup prostora</t>
  </si>
  <si>
    <t>Prijepis svjedodžbi</t>
  </si>
  <si>
    <t>663 - Tekuće donacije</t>
  </si>
  <si>
    <t>664,65 - Sufinanciranje uč. smještaja, štete učen., kamate i ostalo</t>
  </si>
  <si>
    <t>664411 - Prihodi za financiranje rashoda poslovanja</t>
  </si>
  <si>
    <t>Prihodi iz državnog proračuna</t>
  </si>
  <si>
    <t>Prihodi iz županijskog proračuna</t>
  </si>
  <si>
    <t>UKUPNO</t>
  </si>
  <si>
    <t>PLANIRANO</t>
  </si>
  <si>
    <t>RASHODI</t>
  </si>
  <si>
    <t>3 - RASHODI</t>
  </si>
  <si>
    <t>31 - Rashodi za zaposlene</t>
  </si>
  <si>
    <t>31111 - Plaća za zaposlene</t>
  </si>
  <si>
    <t>31212 - Nagrade</t>
  </si>
  <si>
    <t>31213 - Darovi</t>
  </si>
  <si>
    <t>31321 - Doprinos za zdravstveno osiguranje</t>
  </si>
  <si>
    <t>31331 - Doprinos za zapošljavanje na plaće</t>
  </si>
  <si>
    <t>31215 - Naknade za bolest, invaliditet i smrtni slučaj</t>
  </si>
  <si>
    <t>32 - Materijalni rashodi</t>
  </si>
  <si>
    <t>32111 - Dnevnice za službena putovanja u zemlji</t>
  </si>
  <si>
    <t>32113 - Naknada za smještaj na službenom putu u zemlji</t>
  </si>
  <si>
    <t>32115 - Naknada za prijevoz na službenom putu u zemlji</t>
  </si>
  <si>
    <t>32121 - Naknada prijevoza na posao i s posla</t>
  </si>
  <si>
    <t>32122 - Stručno usavršavanje</t>
  </si>
  <si>
    <t>32211 - Uredski materijal</t>
  </si>
  <si>
    <t>32212 - Literatura (časopisi, glasila, knjige i sl.)</t>
  </si>
  <si>
    <t>32119 - Ostali rashodi na službenom putu u zemlji</t>
  </si>
  <si>
    <t>32214 - Materijal i sredstva za čišćenje i održavanje</t>
  </si>
  <si>
    <t>32215 - Službena, radna i zaštitna odjeća i obuća</t>
  </si>
  <si>
    <t>32216 - Materijal za higijenske potrebe i njegu</t>
  </si>
  <si>
    <t>32219 - Ostali materijal za potrebe redovnog poslovanja</t>
  </si>
  <si>
    <t>32224 - Namirnice</t>
  </si>
  <si>
    <t>32225 - Roba</t>
  </si>
  <si>
    <t>32231 - Električna energija</t>
  </si>
  <si>
    <t>32234 - Motorni benzin i dizel gorivo</t>
  </si>
  <si>
    <t>32239 - Ostali materijal za proizvodnju energije (drva, teška ulja)</t>
  </si>
  <si>
    <t>32241 - Materijal i dijelovi za tekuće održavanje zgrade i opreme</t>
  </si>
  <si>
    <t>32244 - Ostali materijal za tekuće i interventno održavanje</t>
  </si>
  <si>
    <t>32251 - Sitni inventar</t>
  </si>
  <si>
    <t>32311 - Usluge telefona</t>
  </si>
  <si>
    <t>32313 - Poštarina</t>
  </si>
  <si>
    <t>32319 - Ostale usluge za komunikaciju i prijevoz</t>
  </si>
  <si>
    <t>32324 - Usluge tekućeg i investicijskog održavanja</t>
  </si>
  <si>
    <t>32341 - Komunalne usluge</t>
  </si>
  <si>
    <t>32361 - Obvezni i prev. Zdravstveni pregledi radnika</t>
  </si>
  <si>
    <t>32272 - Ugovor o djelu</t>
  </si>
  <si>
    <t>32373 - Usluge odvjetnika i pravnih savjetnika</t>
  </si>
  <si>
    <t>32389 - Ostale računalne usluge</t>
  </si>
  <si>
    <t>32399 - Ostale usluge</t>
  </si>
  <si>
    <t>32391 - Reprezentacija</t>
  </si>
  <si>
    <t>32999 - Ostali nespomenuti rashodi</t>
  </si>
  <si>
    <t>34 - FINANCIJSKI RASHODI</t>
  </si>
  <si>
    <t>34311 - Usluge banaka i kamate</t>
  </si>
  <si>
    <t>42 - PROIZVEDENA DUGOTRAJNA IMOVINA</t>
  </si>
  <si>
    <t>42273 - Oprema</t>
  </si>
  <si>
    <t>42411 - Knjige u knjižnici</t>
  </si>
  <si>
    <t>RAZLIKA</t>
  </si>
  <si>
    <t>INDEKS</t>
  </si>
  <si>
    <t>32244 - Ostali materijal za tekuće i investicijsko održavanje</t>
  </si>
  <si>
    <t>32361 - Obvezni i prev. zdravstveni pregledi radnika</t>
  </si>
  <si>
    <t>32990 -Ostali rashodi</t>
  </si>
  <si>
    <t>32931 - Reprezentacija</t>
  </si>
  <si>
    <t>32932 - Premije osiguranja</t>
  </si>
  <si>
    <t>32933 - Članarina</t>
  </si>
  <si>
    <t>32998 - Učenička praksa</t>
  </si>
  <si>
    <t>42119 - Zgrada škole</t>
  </si>
  <si>
    <t>64132-Kamate na depozite po viđenju</t>
  </si>
  <si>
    <t>Prijepis svjedodžbi,stari papir</t>
  </si>
  <si>
    <t>OBRAČUN FINANCIJSKOG PLANA ZA 2011 GODINU</t>
  </si>
  <si>
    <t>OSTVARENO</t>
  </si>
  <si>
    <t>671 - Prihodi za financiranje rashoda poslovanja</t>
  </si>
  <si>
    <t>661 - Prihodi od obavljanja osnovnih poslova vlastite djelatnosti</t>
  </si>
  <si>
    <t>FINANCIJSKI PLAN ZA 2014. GOD.</t>
  </si>
  <si>
    <t>32319-Prijevoz učenika</t>
  </si>
  <si>
    <t>329-Ostali rashodi</t>
  </si>
  <si>
    <t>FINANCIJSKI PLAN ZA 2013. GOD.</t>
  </si>
  <si>
    <t>32319 - Prijevoz učenika</t>
  </si>
  <si>
    <t>31214 - Otpremnine</t>
  </si>
  <si>
    <t>IZMJENA FINANCIJSKOG PLANA ZA 2013. GOD.</t>
  </si>
  <si>
    <t>OBRAČUN FINANCIJSKOG PLANA ZA 2013 GODINU</t>
  </si>
  <si>
    <t>31214-Otpremnine</t>
  </si>
  <si>
    <t>329 -Ostali rashodi</t>
  </si>
  <si>
    <t>641,642-Prihod kamata i imovina</t>
  </si>
  <si>
    <t>32311 - Usluge telefona,Internet</t>
  </si>
  <si>
    <t>IZMJENA FINANCIJSKOG PLANA ZA 2014. GOD.</t>
  </si>
  <si>
    <t>Objava natječaja</t>
  </si>
  <si>
    <t>izrada projekta</t>
  </si>
  <si>
    <t>ostalo</t>
  </si>
  <si>
    <t>Promocija zanimanja</t>
  </si>
  <si>
    <t>Školaska natjecanja</t>
  </si>
  <si>
    <t>Boravišne pristojbe</t>
  </si>
  <si>
    <t>Hrvatske vode</t>
  </si>
  <si>
    <t>Registar zaštite okoliša - zaštita na radu</t>
  </si>
  <si>
    <t>Aktiv</t>
  </si>
  <si>
    <t>Ostalo</t>
  </si>
  <si>
    <t>32999 -Učenička praksa</t>
  </si>
  <si>
    <t>321-Naknade troškova zaposlenim</t>
  </si>
  <si>
    <t>3223 - Energenti</t>
  </si>
  <si>
    <t>3224-Mat.za održ.</t>
  </si>
  <si>
    <t>Terenska nastava i ostale usl. Prijevoza</t>
  </si>
  <si>
    <t>3237 - Usluge odvjetnika i ug.o djelu</t>
  </si>
  <si>
    <t>3299-Ostali nespomenuti rashodi</t>
  </si>
  <si>
    <t xml:space="preserve"> 636 Prihodi iz državnog proračuna</t>
  </si>
  <si>
    <t>671 Prihodi iz županijskog proračuna</t>
  </si>
  <si>
    <t>3121 - Ostali rashodi za zaposlene</t>
  </si>
  <si>
    <t>6526- Suf.uč.u uč.domu</t>
  </si>
  <si>
    <t>6393 -Tekući prijenosi između proračunskih kor. EU sredstva</t>
  </si>
  <si>
    <t>63622 Kapitalne pomoći od ministarstva</t>
  </si>
  <si>
    <t>3233-Usluge promiđbe i informiranja</t>
  </si>
  <si>
    <t>663 -Tekuće i kapitalne donacije</t>
  </si>
  <si>
    <t xml:space="preserve">   </t>
  </si>
  <si>
    <t>3722-Prijevoz učenika</t>
  </si>
  <si>
    <t>3295-Pristojbe i naknade</t>
  </si>
  <si>
    <t>PLANIRANO 2022.</t>
  </si>
  <si>
    <t>PLANIRANO 2023</t>
  </si>
  <si>
    <t xml:space="preserve">IZVRŠENJE  FINANCIJSKOG  PLANA ZA 2022. I 2023 GODINU I -VI </t>
  </si>
  <si>
    <t>636Prijevoz učenika sufinanciranje</t>
  </si>
  <si>
    <t>3113-Plaće za prekovremeni rad</t>
  </si>
  <si>
    <t>3114-Plaće za posebne uvjete rada</t>
  </si>
  <si>
    <t>3133-Plaće za dop.u sl.nez.invalida</t>
  </si>
  <si>
    <t xml:space="preserve">3211 - službena putovanja </t>
  </si>
  <si>
    <t>3221 - Uredski materijal i ostali mat.</t>
  </si>
  <si>
    <t>3231 - Usluge telefona pošte i prijevoza</t>
  </si>
  <si>
    <t>3236 - Obvezni i prev. zdravstveni pregledi radnika</t>
  </si>
  <si>
    <t>3238 - Ostale računalne usluge</t>
  </si>
  <si>
    <t>366-pomoći korisnika</t>
  </si>
  <si>
    <t>OSTVARENO 2022 I-VI</t>
  </si>
  <si>
    <t>OSTVARENO 2023 I-VI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</si>
</sst>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/>
    <xf numFmtId="9" fontId="7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9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3" fontId="0" fillId="0" borderId="0" xfId="0" applyNumberFormat="1"/>
    <xf numFmtId="9" fontId="5" fillId="0" borderId="1" xfId="1" applyFont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9" fontId="5" fillId="0" borderId="0" xfId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10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left" vertical="center" wrapText="1"/>
    </xf>
    <xf numFmtId="4" fontId="9" fillId="0" borderId="0" xfId="0" applyNumberFormat="1" applyFont="1"/>
    <xf numFmtId="4" fontId="5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4" fontId="12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horizontal="right" wrapText="1"/>
    </xf>
    <xf numFmtId="10" fontId="5" fillId="0" borderId="1" xfId="0" applyNumberFormat="1" applyFont="1" applyBorder="1" applyAlignment="1">
      <alignment horizontal="center" vertical="center" wrapText="1"/>
    </xf>
    <xf numFmtId="10" fontId="9" fillId="0" borderId="0" xfId="0" applyNumberFormat="1" applyFont="1" applyAlignment="1">
      <alignment horizontal="right"/>
    </xf>
    <xf numFmtId="10" fontId="5" fillId="0" borderId="1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</cellXfs>
  <cellStyles count="2">
    <cellStyle name="Normalno" xfId="0" builtinId="0"/>
    <cellStyle name="Postotak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91"/>
  <sheetViews>
    <sheetView workbookViewId="0">
      <selection activeCell="I13" sqref="I13"/>
    </sheetView>
  </sheetViews>
  <sheetFormatPr defaultRowHeight="15" x14ac:dyDescent="0.25"/>
  <cols>
    <col min="1" max="1" width="59.5703125" customWidth="1"/>
    <col min="2" max="2" width="16.140625" customWidth="1"/>
    <col min="3" max="3" width="16.28515625" customWidth="1"/>
    <col min="4" max="4" width="17.7109375" customWidth="1"/>
    <col min="5" max="5" width="18.5703125" customWidth="1"/>
  </cols>
  <sheetData>
    <row r="1" spans="1:1" ht="20.100000000000001" customHeight="1" x14ac:dyDescent="0.4">
      <c r="A1" s="7" t="s">
        <v>75</v>
      </c>
    </row>
    <row r="2" spans="1:1" ht="20.100000000000001" customHeight="1" x14ac:dyDescent="0.25">
      <c r="A2" s="1"/>
    </row>
    <row r="3" spans="1:1" ht="20.100000000000001" customHeight="1" x14ac:dyDescent="0.25"/>
    <row r="4" spans="1:1" ht="24.95" customHeight="1" x14ac:dyDescent="0.35">
      <c r="A4" s="4" t="s">
        <v>1</v>
      </c>
    </row>
    <row r="5" spans="1:1" ht="24.95" customHeight="1" x14ac:dyDescent="0.35">
      <c r="A5" s="5" t="s">
        <v>2</v>
      </c>
    </row>
    <row r="6" spans="1:1" ht="24.95" customHeight="1" x14ac:dyDescent="0.35">
      <c r="A6" s="5" t="s">
        <v>73</v>
      </c>
    </row>
    <row r="7" spans="1:1" ht="24.95" customHeight="1" x14ac:dyDescent="0.35">
      <c r="A7" s="6" t="s">
        <v>3</v>
      </c>
    </row>
    <row r="8" spans="1:1" ht="24.95" customHeight="1" x14ac:dyDescent="0.35">
      <c r="A8" s="5" t="s">
        <v>4</v>
      </c>
    </row>
    <row r="9" spans="1:1" ht="24.95" customHeight="1" x14ac:dyDescent="0.35">
      <c r="A9" s="6" t="s">
        <v>5</v>
      </c>
    </row>
    <row r="10" spans="1:1" ht="24.95" customHeight="1" x14ac:dyDescent="0.35">
      <c r="A10" s="6" t="s">
        <v>6</v>
      </c>
    </row>
    <row r="11" spans="1:1" ht="24.95" customHeight="1" x14ac:dyDescent="0.35">
      <c r="A11" s="6" t="s">
        <v>7</v>
      </c>
    </row>
    <row r="12" spans="1:1" ht="24.95" customHeight="1" x14ac:dyDescent="0.35">
      <c r="A12" s="6" t="s">
        <v>74</v>
      </c>
    </row>
    <row r="13" spans="1:1" ht="24.95" customHeight="1" x14ac:dyDescent="0.35">
      <c r="A13" s="5" t="s">
        <v>9</v>
      </c>
    </row>
    <row r="14" spans="1:1" ht="24.95" customHeight="1" x14ac:dyDescent="0.35">
      <c r="A14" s="5" t="s">
        <v>10</v>
      </c>
    </row>
    <row r="15" spans="1:1" ht="24.95" customHeight="1" x14ac:dyDescent="0.35">
      <c r="A15" s="5" t="s">
        <v>11</v>
      </c>
    </row>
    <row r="16" spans="1:1" ht="24.95" customHeight="1" x14ac:dyDescent="0.35">
      <c r="A16" s="6" t="s">
        <v>12</v>
      </c>
    </row>
    <row r="17" spans="1:1" ht="24.95" customHeight="1" x14ac:dyDescent="0.35">
      <c r="A17" s="6" t="s">
        <v>13</v>
      </c>
    </row>
    <row r="18" spans="1:1" ht="24.95" customHeight="1" x14ac:dyDescent="0.35">
      <c r="A18" s="5" t="s">
        <v>14</v>
      </c>
    </row>
    <row r="19" spans="1:1" ht="24.95" customHeight="1" x14ac:dyDescent="0.35">
      <c r="A19" s="5"/>
    </row>
    <row r="20" spans="1:1" ht="24.95" customHeight="1" x14ac:dyDescent="0.35">
      <c r="A20" s="5"/>
    </row>
    <row r="21" spans="1:1" ht="24.95" customHeight="1" x14ac:dyDescent="0.35">
      <c r="A21" s="4" t="s">
        <v>16</v>
      </c>
    </row>
    <row r="22" spans="1:1" ht="24.95" customHeight="1" x14ac:dyDescent="0.35">
      <c r="A22" s="5" t="s">
        <v>17</v>
      </c>
    </row>
    <row r="23" spans="1:1" ht="24.95" customHeight="1" x14ac:dyDescent="0.35">
      <c r="A23" s="5" t="s">
        <v>18</v>
      </c>
    </row>
    <row r="24" spans="1:1" ht="24.95" customHeight="1" x14ac:dyDescent="0.35">
      <c r="A24" s="6" t="s">
        <v>19</v>
      </c>
    </row>
    <row r="25" spans="1:1" ht="24.95" customHeight="1" x14ac:dyDescent="0.35">
      <c r="A25" s="6" t="s">
        <v>20</v>
      </c>
    </row>
    <row r="26" spans="1:1" ht="24.95" customHeight="1" x14ac:dyDescent="0.35">
      <c r="A26" s="6" t="s">
        <v>21</v>
      </c>
    </row>
    <row r="27" spans="1:1" ht="24.95" customHeight="1" x14ac:dyDescent="0.35">
      <c r="A27" s="6" t="s">
        <v>24</v>
      </c>
    </row>
    <row r="28" spans="1:1" ht="24.95" customHeight="1" x14ac:dyDescent="0.35">
      <c r="A28" s="6" t="s">
        <v>22</v>
      </c>
    </row>
    <row r="29" spans="1:1" ht="24.95" customHeight="1" x14ac:dyDescent="0.35">
      <c r="A29" s="6" t="s">
        <v>23</v>
      </c>
    </row>
    <row r="30" spans="1:1" ht="24.95" customHeight="1" x14ac:dyDescent="0.35">
      <c r="A30" s="5" t="s">
        <v>25</v>
      </c>
    </row>
    <row r="31" spans="1:1" ht="24.95" customHeight="1" x14ac:dyDescent="0.35">
      <c r="A31" s="6" t="s">
        <v>26</v>
      </c>
    </row>
    <row r="32" spans="1:1" ht="24.95" customHeight="1" x14ac:dyDescent="0.35">
      <c r="A32" s="6" t="s">
        <v>27</v>
      </c>
    </row>
    <row r="33" spans="1:1" ht="24.95" customHeight="1" x14ac:dyDescent="0.35">
      <c r="A33" s="6" t="s">
        <v>28</v>
      </c>
    </row>
    <row r="34" spans="1:1" ht="24.95" customHeight="1" x14ac:dyDescent="0.35">
      <c r="A34" s="6" t="s">
        <v>33</v>
      </c>
    </row>
    <row r="35" spans="1:1" ht="24.95" customHeight="1" x14ac:dyDescent="0.35">
      <c r="A35" s="6" t="s">
        <v>29</v>
      </c>
    </row>
    <row r="36" spans="1:1" ht="24.95" customHeight="1" x14ac:dyDescent="0.35">
      <c r="A36" s="6" t="s">
        <v>30</v>
      </c>
    </row>
    <row r="37" spans="1:1" ht="24.95" customHeight="1" x14ac:dyDescent="0.35">
      <c r="A37" s="6" t="s">
        <v>31</v>
      </c>
    </row>
    <row r="38" spans="1:1" ht="24.95" customHeight="1" x14ac:dyDescent="0.35">
      <c r="A38" s="6" t="s">
        <v>32</v>
      </c>
    </row>
    <row r="39" spans="1:1" ht="24.95" customHeight="1" x14ac:dyDescent="0.35">
      <c r="A39" s="6" t="s">
        <v>34</v>
      </c>
    </row>
    <row r="40" spans="1:1" ht="24.95" customHeight="1" x14ac:dyDescent="0.35">
      <c r="A40" s="6" t="s">
        <v>35</v>
      </c>
    </row>
    <row r="41" spans="1:1" ht="24.95" customHeight="1" x14ac:dyDescent="0.35">
      <c r="A41" s="6" t="s">
        <v>36</v>
      </c>
    </row>
    <row r="42" spans="1:1" ht="24.95" customHeight="1" x14ac:dyDescent="0.35">
      <c r="A42" s="6" t="s">
        <v>37</v>
      </c>
    </row>
    <row r="43" spans="1:1" ht="24.95" customHeight="1" x14ac:dyDescent="0.35">
      <c r="A43" s="6" t="s">
        <v>38</v>
      </c>
    </row>
    <row r="44" spans="1:1" ht="24.95" customHeight="1" x14ac:dyDescent="0.35">
      <c r="A44" s="6" t="s">
        <v>39</v>
      </c>
    </row>
    <row r="45" spans="1:1" ht="24.95" customHeight="1" x14ac:dyDescent="0.35">
      <c r="A45" s="6" t="s">
        <v>40</v>
      </c>
    </row>
    <row r="46" spans="1:1" ht="24.95" customHeight="1" x14ac:dyDescent="0.35">
      <c r="A46" s="6" t="s">
        <v>41</v>
      </c>
    </row>
    <row r="47" spans="1:1" ht="24.95" customHeight="1" x14ac:dyDescent="0.35">
      <c r="A47" s="6" t="s">
        <v>42</v>
      </c>
    </row>
    <row r="48" spans="1:1" ht="24.95" customHeight="1" x14ac:dyDescent="0.35">
      <c r="A48" s="6" t="s">
        <v>43</v>
      </c>
    </row>
    <row r="49" spans="1:1" ht="24.95" customHeight="1" x14ac:dyDescent="0.35">
      <c r="A49" s="6" t="s">
        <v>65</v>
      </c>
    </row>
    <row r="50" spans="1:1" ht="24.95" customHeight="1" x14ac:dyDescent="0.35">
      <c r="A50" s="6" t="s">
        <v>45</v>
      </c>
    </row>
    <row r="51" spans="1:1" ht="24.95" customHeight="1" x14ac:dyDescent="0.35">
      <c r="A51" s="6" t="s">
        <v>46</v>
      </c>
    </row>
    <row r="52" spans="1:1" ht="24.95" customHeight="1" x14ac:dyDescent="0.35">
      <c r="A52" s="6" t="s">
        <v>47</v>
      </c>
    </row>
    <row r="53" spans="1:1" ht="24.95" customHeight="1" x14ac:dyDescent="0.35">
      <c r="A53" s="6" t="s">
        <v>48</v>
      </c>
    </row>
    <row r="54" spans="1:1" ht="24.95" customHeight="1" x14ac:dyDescent="0.35">
      <c r="A54" s="6" t="s">
        <v>49</v>
      </c>
    </row>
    <row r="55" spans="1:1" ht="24.95" customHeight="1" x14ac:dyDescent="0.35">
      <c r="A55" s="6" t="s">
        <v>50</v>
      </c>
    </row>
    <row r="56" spans="1:1" ht="24.95" customHeight="1" x14ac:dyDescent="0.35">
      <c r="A56" s="6" t="s">
        <v>66</v>
      </c>
    </row>
    <row r="57" spans="1:1" ht="24.95" customHeight="1" x14ac:dyDescent="0.35">
      <c r="A57" s="6" t="s">
        <v>52</v>
      </c>
    </row>
    <row r="58" spans="1:1" ht="24.95" customHeight="1" x14ac:dyDescent="0.35">
      <c r="A58" s="6" t="s">
        <v>53</v>
      </c>
    </row>
    <row r="59" spans="1:1" ht="24.95" customHeight="1" x14ac:dyDescent="0.35">
      <c r="A59" s="6" t="s">
        <v>54</v>
      </c>
    </row>
    <row r="60" spans="1:1" ht="24.95" customHeight="1" x14ac:dyDescent="0.35">
      <c r="A60" s="6" t="s">
        <v>55</v>
      </c>
    </row>
    <row r="61" spans="1:1" ht="24.95" customHeight="1" x14ac:dyDescent="0.35">
      <c r="A61" s="5" t="s">
        <v>67</v>
      </c>
    </row>
    <row r="62" spans="1:1" ht="24.95" customHeight="1" x14ac:dyDescent="0.35">
      <c r="A62" s="6" t="s">
        <v>68</v>
      </c>
    </row>
    <row r="63" spans="1:1" ht="24.95" customHeight="1" x14ac:dyDescent="0.35">
      <c r="A63" s="6" t="s">
        <v>69</v>
      </c>
    </row>
    <row r="64" spans="1:1" ht="24.95" customHeight="1" x14ac:dyDescent="0.35">
      <c r="A64" s="6" t="s">
        <v>70</v>
      </c>
    </row>
    <row r="65" spans="1:1" ht="24.95" customHeight="1" x14ac:dyDescent="0.35">
      <c r="A65" s="6" t="s">
        <v>71</v>
      </c>
    </row>
    <row r="66" spans="1:1" ht="24.95" customHeight="1" x14ac:dyDescent="0.35">
      <c r="A66" s="6" t="s">
        <v>57</v>
      </c>
    </row>
    <row r="67" spans="1:1" ht="24.95" customHeight="1" x14ac:dyDescent="0.35">
      <c r="A67" s="5" t="s">
        <v>58</v>
      </c>
    </row>
    <row r="68" spans="1:1" ht="24.95" customHeight="1" x14ac:dyDescent="0.35">
      <c r="A68" s="6" t="s">
        <v>59</v>
      </c>
    </row>
    <row r="69" spans="1:1" ht="24.95" customHeight="1" x14ac:dyDescent="0.35">
      <c r="A69" s="5" t="s">
        <v>60</v>
      </c>
    </row>
    <row r="70" spans="1:1" ht="24.95" customHeight="1" x14ac:dyDescent="0.35">
      <c r="A70" s="6" t="s">
        <v>72</v>
      </c>
    </row>
    <row r="71" spans="1:1" ht="24.95" customHeight="1" x14ac:dyDescent="0.35">
      <c r="A71" s="6" t="s">
        <v>61</v>
      </c>
    </row>
    <row r="72" spans="1:1" ht="24.95" customHeight="1" x14ac:dyDescent="0.35">
      <c r="A72" s="6" t="s">
        <v>62</v>
      </c>
    </row>
    <row r="73" spans="1:1" ht="24.95" customHeight="1" x14ac:dyDescent="0.35">
      <c r="A73" s="5" t="s">
        <v>14</v>
      </c>
    </row>
    <row r="90" spans="2:2" x14ac:dyDescent="0.25">
      <c r="B90" s="2"/>
    </row>
    <row r="91" spans="2:2" x14ac:dyDescent="0.25">
      <c r="B91" s="2"/>
    </row>
  </sheetData>
  <phoneticPr fontId="8" type="noConversion"/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82"/>
  <sheetViews>
    <sheetView workbookViewId="0">
      <selection activeCell="B2" sqref="B2:B65"/>
    </sheetView>
  </sheetViews>
  <sheetFormatPr defaultRowHeight="15" x14ac:dyDescent="0.25"/>
  <cols>
    <col min="1" max="1" width="59.5703125" customWidth="1"/>
    <col min="2" max="2" width="11.5703125" customWidth="1"/>
  </cols>
  <sheetData>
    <row r="1" spans="1:1" x14ac:dyDescent="0.25">
      <c r="A1" s="1" t="s">
        <v>0</v>
      </c>
    </row>
    <row r="3" spans="1:1" x14ac:dyDescent="0.25">
      <c r="A3" s="3" t="s">
        <v>1</v>
      </c>
    </row>
    <row r="4" spans="1:1" x14ac:dyDescent="0.25">
      <c r="A4" s="1" t="s">
        <v>2</v>
      </c>
    </row>
    <row r="5" spans="1:1" x14ac:dyDescent="0.25">
      <c r="A5" t="s">
        <v>3</v>
      </c>
    </row>
    <row r="6" spans="1:1" x14ac:dyDescent="0.25">
      <c r="A6" s="1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s="1" t="s">
        <v>9</v>
      </c>
    </row>
    <row r="12" spans="1:1" x14ac:dyDescent="0.25">
      <c r="A12" s="1" t="s">
        <v>10</v>
      </c>
    </row>
    <row r="13" spans="1:1" x14ac:dyDescent="0.25">
      <c r="A13" s="1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s="1" t="s">
        <v>14</v>
      </c>
    </row>
    <row r="17" spans="1:1" x14ac:dyDescent="0.25">
      <c r="A17" s="3" t="s">
        <v>16</v>
      </c>
    </row>
    <row r="18" spans="1:1" x14ac:dyDescent="0.25">
      <c r="A18" s="1" t="s">
        <v>17</v>
      </c>
    </row>
    <row r="19" spans="1:1" x14ac:dyDescent="0.25">
      <c r="A19" s="1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24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s="1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33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  <row r="39" spans="1:1" x14ac:dyDescent="0.25">
      <c r="A39" t="s">
        <v>38</v>
      </c>
    </row>
    <row r="40" spans="1:1" x14ac:dyDescent="0.25">
      <c r="A40" t="s">
        <v>39</v>
      </c>
    </row>
    <row r="41" spans="1:1" x14ac:dyDescent="0.25">
      <c r="A41" t="s">
        <v>40</v>
      </c>
    </row>
    <row r="42" spans="1:1" x14ac:dyDescent="0.25">
      <c r="A42" t="s">
        <v>41</v>
      </c>
    </row>
    <row r="43" spans="1:1" x14ac:dyDescent="0.25">
      <c r="A43" t="s">
        <v>42</v>
      </c>
    </row>
    <row r="44" spans="1:1" x14ac:dyDescent="0.25">
      <c r="A44" t="s">
        <v>43</v>
      </c>
    </row>
    <row r="45" spans="1:1" x14ac:dyDescent="0.25">
      <c r="A45" t="s">
        <v>44</v>
      </c>
    </row>
    <row r="46" spans="1:1" x14ac:dyDescent="0.25">
      <c r="A46" t="s">
        <v>45</v>
      </c>
    </row>
    <row r="47" spans="1:1" x14ac:dyDescent="0.25">
      <c r="A47" t="s">
        <v>46</v>
      </c>
    </row>
    <row r="48" spans="1:1" x14ac:dyDescent="0.25">
      <c r="A48" t="s">
        <v>47</v>
      </c>
    </row>
    <row r="49" spans="1:1" x14ac:dyDescent="0.25">
      <c r="A49" t="s">
        <v>48</v>
      </c>
    </row>
    <row r="50" spans="1:1" x14ac:dyDescent="0.25">
      <c r="A50" t="s">
        <v>49</v>
      </c>
    </row>
    <row r="51" spans="1:1" x14ac:dyDescent="0.25">
      <c r="A51" t="s">
        <v>50</v>
      </c>
    </row>
    <row r="52" spans="1:1" x14ac:dyDescent="0.25">
      <c r="A52" t="s">
        <v>51</v>
      </c>
    </row>
    <row r="53" spans="1:1" x14ac:dyDescent="0.25">
      <c r="A53" t="s">
        <v>52</v>
      </c>
    </row>
    <row r="54" spans="1:1" x14ac:dyDescent="0.25">
      <c r="A54" t="s">
        <v>53</v>
      </c>
    </row>
    <row r="55" spans="1:1" x14ac:dyDescent="0.25">
      <c r="A55" t="s">
        <v>54</v>
      </c>
    </row>
    <row r="56" spans="1:1" x14ac:dyDescent="0.25">
      <c r="A56" t="s">
        <v>55</v>
      </c>
    </row>
    <row r="57" spans="1:1" x14ac:dyDescent="0.25">
      <c r="A57" t="s">
        <v>56</v>
      </c>
    </row>
    <row r="58" spans="1:1" x14ac:dyDescent="0.25">
      <c r="A58" t="s">
        <v>57</v>
      </c>
    </row>
    <row r="59" spans="1:1" x14ac:dyDescent="0.25">
      <c r="A59" s="1" t="s">
        <v>58</v>
      </c>
    </row>
    <row r="60" spans="1:1" x14ac:dyDescent="0.25">
      <c r="A60" t="s">
        <v>59</v>
      </c>
    </row>
    <row r="61" spans="1:1" x14ac:dyDescent="0.25">
      <c r="A61" s="1" t="s">
        <v>60</v>
      </c>
    </row>
    <row r="62" spans="1:1" x14ac:dyDescent="0.25">
      <c r="A62" t="s">
        <v>61</v>
      </c>
    </row>
    <row r="63" spans="1:1" x14ac:dyDescent="0.25">
      <c r="A63" t="s">
        <v>62</v>
      </c>
    </row>
    <row r="64" spans="1:1" x14ac:dyDescent="0.25">
      <c r="A64" s="1" t="s">
        <v>14</v>
      </c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</sheetData>
  <phoneticPr fontId="8" type="noConversion"/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93"/>
  <sheetViews>
    <sheetView workbookViewId="0">
      <selection activeCell="B4" sqref="B4:E86"/>
    </sheetView>
  </sheetViews>
  <sheetFormatPr defaultRowHeight="15" x14ac:dyDescent="0.25"/>
  <cols>
    <col min="1" max="1" width="59.5703125" customWidth="1"/>
    <col min="2" max="2" width="16.140625" customWidth="1"/>
    <col min="3" max="3" width="16.28515625" customWidth="1"/>
    <col min="4" max="4" width="17.7109375" customWidth="1"/>
    <col min="5" max="5" width="18.5703125" customWidth="1"/>
  </cols>
  <sheetData>
    <row r="1" spans="1:1" ht="20.100000000000001" customHeight="1" x14ac:dyDescent="0.4">
      <c r="A1" s="7" t="s">
        <v>86</v>
      </c>
    </row>
    <row r="2" spans="1:1" ht="20.100000000000001" customHeight="1" x14ac:dyDescent="0.25">
      <c r="A2" s="1"/>
    </row>
    <row r="3" spans="1:1" ht="20.100000000000001" customHeight="1" x14ac:dyDescent="0.25"/>
    <row r="4" spans="1:1" ht="24.95" customHeight="1" x14ac:dyDescent="0.35">
      <c r="A4" s="4" t="s">
        <v>1</v>
      </c>
    </row>
    <row r="5" spans="1:1" ht="24.95" customHeight="1" x14ac:dyDescent="0.35">
      <c r="A5" s="5"/>
    </row>
    <row r="6" spans="1:1" ht="24.95" customHeight="1" x14ac:dyDescent="0.35">
      <c r="A6" s="5" t="s">
        <v>89</v>
      </c>
    </row>
    <row r="7" spans="1:1" ht="24.95" customHeight="1" x14ac:dyDescent="0.35">
      <c r="A7" s="6" t="s">
        <v>3</v>
      </c>
    </row>
    <row r="8" spans="1:1" ht="24.95" customHeight="1" x14ac:dyDescent="0.35">
      <c r="A8" s="5" t="s">
        <v>78</v>
      </c>
    </row>
    <row r="9" spans="1:1" ht="24.95" customHeight="1" x14ac:dyDescent="0.35">
      <c r="A9" s="6" t="s">
        <v>5</v>
      </c>
    </row>
    <row r="10" spans="1:1" ht="24.95" customHeight="1" x14ac:dyDescent="0.35">
      <c r="A10" s="6" t="s">
        <v>6</v>
      </c>
    </row>
    <row r="11" spans="1:1" ht="24.95" customHeight="1" x14ac:dyDescent="0.35">
      <c r="A11" s="6" t="s">
        <v>7</v>
      </c>
    </row>
    <row r="12" spans="1:1" ht="24.95" customHeight="1" x14ac:dyDescent="0.35">
      <c r="A12" s="6" t="s">
        <v>74</v>
      </c>
    </row>
    <row r="13" spans="1:1" ht="24.95" customHeight="1" x14ac:dyDescent="0.35">
      <c r="A13" s="5" t="s">
        <v>9</v>
      </c>
    </row>
    <row r="14" spans="1:1" ht="24.95" customHeight="1" x14ac:dyDescent="0.35">
      <c r="A14" s="5" t="s">
        <v>10</v>
      </c>
    </row>
    <row r="15" spans="1:1" ht="24.95" customHeight="1" x14ac:dyDescent="0.35">
      <c r="A15" s="5" t="s">
        <v>77</v>
      </c>
    </row>
    <row r="16" spans="1:1" ht="24.95" customHeight="1" x14ac:dyDescent="0.35">
      <c r="A16" s="6" t="s">
        <v>12</v>
      </c>
    </row>
    <row r="17" spans="1:1" ht="24.95" customHeight="1" x14ac:dyDescent="0.35">
      <c r="A17" s="6" t="s">
        <v>13</v>
      </c>
    </row>
    <row r="18" spans="1:1" ht="24.95" customHeight="1" x14ac:dyDescent="0.35">
      <c r="A18" s="5" t="s">
        <v>14</v>
      </c>
    </row>
    <row r="19" spans="1:1" ht="24.95" customHeight="1" x14ac:dyDescent="0.35">
      <c r="A19" s="5"/>
    </row>
    <row r="20" spans="1:1" ht="24.95" customHeight="1" x14ac:dyDescent="0.35">
      <c r="A20" s="5"/>
    </row>
    <row r="21" spans="1:1" ht="24.95" customHeight="1" x14ac:dyDescent="0.35">
      <c r="A21" s="4" t="s">
        <v>16</v>
      </c>
    </row>
    <row r="22" spans="1:1" ht="24.95" customHeight="1" x14ac:dyDescent="0.35">
      <c r="A22" s="5" t="s">
        <v>17</v>
      </c>
    </row>
    <row r="23" spans="1:1" ht="24.95" customHeight="1" x14ac:dyDescent="0.35">
      <c r="A23" s="5" t="s">
        <v>18</v>
      </c>
    </row>
    <row r="24" spans="1:1" ht="24.95" customHeight="1" x14ac:dyDescent="0.35">
      <c r="A24" s="6" t="s">
        <v>19</v>
      </c>
    </row>
    <row r="25" spans="1:1" ht="24.95" customHeight="1" x14ac:dyDescent="0.35">
      <c r="A25" s="6" t="s">
        <v>87</v>
      </c>
    </row>
    <row r="26" spans="1:1" ht="24.95" customHeight="1" x14ac:dyDescent="0.35">
      <c r="A26" s="6" t="s">
        <v>20</v>
      </c>
    </row>
    <row r="27" spans="1:1" ht="24.95" customHeight="1" x14ac:dyDescent="0.35">
      <c r="A27" s="6" t="s">
        <v>21</v>
      </c>
    </row>
    <row r="28" spans="1:1" ht="24.95" customHeight="1" x14ac:dyDescent="0.35">
      <c r="A28" s="6" t="s">
        <v>24</v>
      </c>
    </row>
    <row r="29" spans="1:1" ht="24.95" customHeight="1" x14ac:dyDescent="0.35">
      <c r="A29" s="6" t="s">
        <v>22</v>
      </c>
    </row>
    <row r="30" spans="1:1" ht="24.95" customHeight="1" x14ac:dyDescent="0.35">
      <c r="A30" s="6" t="s">
        <v>23</v>
      </c>
    </row>
    <row r="31" spans="1:1" ht="24.95" customHeight="1" x14ac:dyDescent="0.35">
      <c r="A31" s="5" t="s">
        <v>25</v>
      </c>
    </row>
    <row r="32" spans="1:1" ht="24.95" customHeight="1" x14ac:dyDescent="0.35">
      <c r="A32" s="6" t="s">
        <v>26</v>
      </c>
    </row>
    <row r="33" spans="1:1" ht="24.95" customHeight="1" x14ac:dyDescent="0.35">
      <c r="A33" s="6" t="s">
        <v>27</v>
      </c>
    </row>
    <row r="34" spans="1:1" ht="24.95" customHeight="1" x14ac:dyDescent="0.35">
      <c r="A34" s="6" t="s">
        <v>28</v>
      </c>
    </row>
    <row r="35" spans="1:1" ht="24.95" customHeight="1" x14ac:dyDescent="0.35">
      <c r="A35" s="6" t="s">
        <v>33</v>
      </c>
    </row>
    <row r="36" spans="1:1" ht="24.95" customHeight="1" x14ac:dyDescent="0.35">
      <c r="A36" s="6" t="s">
        <v>29</v>
      </c>
    </row>
    <row r="37" spans="1:1" ht="24.95" customHeight="1" x14ac:dyDescent="0.35">
      <c r="A37" s="6" t="s">
        <v>30</v>
      </c>
    </row>
    <row r="38" spans="1:1" ht="24.95" customHeight="1" x14ac:dyDescent="0.35">
      <c r="A38" s="6" t="s">
        <v>31</v>
      </c>
    </row>
    <row r="39" spans="1:1" ht="24.95" customHeight="1" x14ac:dyDescent="0.35">
      <c r="A39" s="6" t="s">
        <v>32</v>
      </c>
    </row>
    <row r="40" spans="1:1" ht="24.95" customHeight="1" x14ac:dyDescent="0.35">
      <c r="A40" s="6" t="s">
        <v>34</v>
      </c>
    </row>
    <row r="41" spans="1:1" ht="24.95" customHeight="1" x14ac:dyDescent="0.35">
      <c r="A41" s="6" t="s">
        <v>35</v>
      </c>
    </row>
    <row r="42" spans="1:1" ht="24.95" customHeight="1" x14ac:dyDescent="0.35">
      <c r="A42" s="6" t="s">
        <v>36</v>
      </c>
    </row>
    <row r="43" spans="1:1" ht="24.95" customHeight="1" x14ac:dyDescent="0.35">
      <c r="A43" s="6" t="s">
        <v>37</v>
      </c>
    </row>
    <row r="44" spans="1:1" ht="24.95" customHeight="1" x14ac:dyDescent="0.35">
      <c r="A44" s="6" t="s">
        <v>38</v>
      </c>
    </row>
    <row r="45" spans="1:1" ht="24.95" customHeight="1" x14ac:dyDescent="0.35">
      <c r="A45" s="6" t="s">
        <v>39</v>
      </c>
    </row>
    <row r="46" spans="1:1" ht="24.95" customHeight="1" x14ac:dyDescent="0.35">
      <c r="A46" s="6" t="s">
        <v>40</v>
      </c>
    </row>
    <row r="47" spans="1:1" ht="24.95" customHeight="1" x14ac:dyDescent="0.35">
      <c r="A47" s="6" t="s">
        <v>41</v>
      </c>
    </row>
    <row r="48" spans="1:1" ht="24.95" customHeight="1" x14ac:dyDescent="0.35">
      <c r="A48" s="6" t="s">
        <v>42</v>
      </c>
    </row>
    <row r="49" spans="1:1" ht="24.95" customHeight="1" x14ac:dyDescent="0.35">
      <c r="A49" s="6" t="s">
        <v>43</v>
      </c>
    </row>
    <row r="50" spans="1:1" ht="24.95" customHeight="1" x14ac:dyDescent="0.35">
      <c r="A50" s="6" t="s">
        <v>65</v>
      </c>
    </row>
    <row r="51" spans="1:1" ht="24.95" customHeight="1" x14ac:dyDescent="0.35">
      <c r="A51" s="6" t="s">
        <v>45</v>
      </c>
    </row>
    <row r="52" spans="1:1" ht="24.95" customHeight="1" x14ac:dyDescent="0.35">
      <c r="A52" s="6" t="s">
        <v>90</v>
      </c>
    </row>
    <row r="53" spans="1:1" ht="24.95" customHeight="1" x14ac:dyDescent="0.35">
      <c r="A53" s="6" t="s">
        <v>47</v>
      </c>
    </row>
    <row r="54" spans="1:1" ht="24.95" customHeight="1" x14ac:dyDescent="0.35">
      <c r="A54" s="6" t="s">
        <v>80</v>
      </c>
    </row>
    <row r="55" spans="1:1" ht="24.95" customHeight="1" x14ac:dyDescent="0.35">
      <c r="A55" s="6" t="s">
        <v>48</v>
      </c>
    </row>
    <row r="56" spans="1:1" ht="24.95" customHeight="1" x14ac:dyDescent="0.35">
      <c r="A56" s="6" t="s">
        <v>49</v>
      </c>
    </row>
    <row r="57" spans="1:1" ht="24.95" customHeight="1" x14ac:dyDescent="0.35">
      <c r="A57" s="6" t="s">
        <v>50</v>
      </c>
    </row>
    <row r="58" spans="1:1" ht="24.95" customHeight="1" x14ac:dyDescent="0.35">
      <c r="A58" s="6" t="s">
        <v>66</v>
      </c>
    </row>
    <row r="59" spans="1:1" ht="24.95" customHeight="1" x14ac:dyDescent="0.35">
      <c r="A59" s="6" t="s">
        <v>52</v>
      </c>
    </row>
    <row r="60" spans="1:1" ht="24.95" customHeight="1" x14ac:dyDescent="0.35">
      <c r="A60" s="6" t="s">
        <v>53</v>
      </c>
    </row>
    <row r="61" spans="1:1" ht="24.95" customHeight="1" x14ac:dyDescent="0.35">
      <c r="A61" s="6" t="s">
        <v>54</v>
      </c>
    </row>
    <row r="62" spans="1:1" ht="24.95" customHeight="1" x14ac:dyDescent="0.35">
      <c r="A62" s="6" t="s">
        <v>55</v>
      </c>
    </row>
    <row r="63" spans="1:1" ht="24.95" customHeight="1" x14ac:dyDescent="0.35">
      <c r="A63" s="5" t="s">
        <v>88</v>
      </c>
    </row>
    <row r="64" spans="1:1" ht="24.95" customHeight="1" x14ac:dyDescent="0.35">
      <c r="A64" s="6" t="s">
        <v>68</v>
      </c>
    </row>
    <row r="65" spans="1:1" ht="24.95" customHeight="1" x14ac:dyDescent="0.35">
      <c r="A65" s="6" t="s">
        <v>69</v>
      </c>
    </row>
    <row r="66" spans="1:1" ht="24.95" customHeight="1" x14ac:dyDescent="0.35">
      <c r="A66" s="6" t="s">
        <v>70</v>
      </c>
    </row>
    <row r="67" spans="1:1" ht="24.95" customHeight="1" x14ac:dyDescent="0.35">
      <c r="A67" s="6" t="s">
        <v>71</v>
      </c>
    </row>
    <row r="68" spans="1:1" ht="24.95" customHeight="1" x14ac:dyDescent="0.35">
      <c r="A68" s="6" t="s">
        <v>57</v>
      </c>
    </row>
    <row r="69" spans="1:1" ht="24.95" customHeight="1" x14ac:dyDescent="0.35">
      <c r="A69" s="5" t="s">
        <v>58</v>
      </c>
    </row>
    <row r="70" spans="1:1" ht="24.95" customHeight="1" x14ac:dyDescent="0.35">
      <c r="A70" s="6" t="s">
        <v>59</v>
      </c>
    </row>
    <row r="71" spans="1:1" ht="24.95" customHeight="1" x14ac:dyDescent="0.35">
      <c r="A71" s="5" t="s">
        <v>60</v>
      </c>
    </row>
    <row r="72" spans="1:1" ht="24.95" customHeight="1" x14ac:dyDescent="0.35">
      <c r="A72" s="6" t="s">
        <v>72</v>
      </c>
    </row>
    <row r="73" spans="1:1" ht="24.95" customHeight="1" x14ac:dyDescent="0.35">
      <c r="A73" s="6" t="s">
        <v>61</v>
      </c>
    </row>
    <row r="74" spans="1:1" ht="24.95" customHeight="1" x14ac:dyDescent="0.35">
      <c r="A74" s="6" t="s">
        <v>62</v>
      </c>
    </row>
    <row r="75" spans="1:1" ht="24.95" customHeight="1" x14ac:dyDescent="0.35">
      <c r="A75" s="5" t="s">
        <v>14</v>
      </c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</sheetData>
  <phoneticPr fontId="8" type="noConversion"/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3"/>
  <sheetViews>
    <sheetView workbookViewId="0">
      <selection activeCell="H15" sqref="H15"/>
    </sheetView>
  </sheetViews>
  <sheetFormatPr defaultRowHeight="15" x14ac:dyDescent="0.25"/>
  <cols>
    <col min="1" max="1" width="71.5703125" customWidth="1"/>
    <col min="2" max="2" width="22.5703125" customWidth="1"/>
  </cols>
  <sheetData>
    <row r="1" spans="1:1" ht="26.25" x14ac:dyDescent="0.4">
      <c r="A1" s="7" t="s">
        <v>82</v>
      </c>
    </row>
    <row r="2" spans="1:1" x14ac:dyDescent="0.25">
      <c r="A2" s="1"/>
    </row>
    <row r="4" spans="1:1" ht="18.75" x14ac:dyDescent="0.3">
      <c r="A4" s="19" t="s">
        <v>1</v>
      </c>
    </row>
    <row r="5" spans="1:1" ht="18.75" x14ac:dyDescent="0.3">
      <c r="A5" s="20" t="s">
        <v>2</v>
      </c>
    </row>
    <row r="6" spans="1:1" ht="18.75" x14ac:dyDescent="0.3">
      <c r="A6" s="16" t="s">
        <v>3</v>
      </c>
    </row>
    <row r="7" spans="1:1" ht="18.75" x14ac:dyDescent="0.3">
      <c r="A7" s="20" t="s">
        <v>78</v>
      </c>
    </row>
    <row r="8" spans="1:1" ht="18.75" x14ac:dyDescent="0.3">
      <c r="A8" s="16" t="s">
        <v>5</v>
      </c>
    </row>
    <row r="9" spans="1:1" ht="18.75" x14ac:dyDescent="0.3">
      <c r="A9" s="16" t="s">
        <v>6</v>
      </c>
    </row>
    <row r="10" spans="1:1" ht="18.75" x14ac:dyDescent="0.3">
      <c r="A10" s="16" t="s">
        <v>7</v>
      </c>
    </row>
    <row r="11" spans="1:1" ht="18.75" x14ac:dyDescent="0.3">
      <c r="A11" s="16" t="s">
        <v>8</v>
      </c>
    </row>
    <row r="12" spans="1:1" ht="18.75" x14ac:dyDescent="0.3">
      <c r="A12" s="20" t="s">
        <v>9</v>
      </c>
    </row>
    <row r="13" spans="1:1" ht="18.75" x14ac:dyDescent="0.3">
      <c r="A13" s="20" t="s">
        <v>10</v>
      </c>
    </row>
    <row r="14" spans="1:1" ht="18.75" x14ac:dyDescent="0.3">
      <c r="A14" s="20" t="s">
        <v>77</v>
      </c>
    </row>
    <row r="15" spans="1:1" ht="18.75" x14ac:dyDescent="0.3">
      <c r="A15" s="16" t="s">
        <v>12</v>
      </c>
    </row>
    <row r="16" spans="1:1" ht="18.75" x14ac:dyDescent="0.3">
      <c r="A16" s="16" t="s">
        <v>13</v>
      </c>
    </row>
    <row r="17" spans="1:1" ht="18.75" x14ac:dyDescent="0.3">
      <c r="A17" s="20" t="s">
        <v>14</v>
      </c>
    </row>
    <row r="18" spans="1:1" ht="18.75" x14ac:dyDescent="0.3">
      <c r="A18" s="20"/>
    </row>
    <row r="19" spans="1:1" ht="18.75" x14ac:dyDescent="0.3">
      <c r="A19" s="20"/>
    </row>
    <row r="20" spans="1:1" ht="18.75" x14ac:dyDescent="0.3">
      <c r="A20" s="19" t="s">
        <v>16</v>
      </c>
    </row>
    <row r="21" spans="1:1" ht="18.75" x14ac:dyDescent="0.3">
      <c r="A21" s="20" t="s">
        <v>17</v>
      </c>
    </row>
    <row r="22" spans="1:1" ht="18.75" x14ac:dyDescent="0.3">
      <c r="A22" s="20" t="s">
        <v>18</v>
      </c>
    </row>
    <row r="23" spans="1:1" ht="18.75" x14ac:dyDescent="0.3">
      <c r="A23" s="16" t="s">
        <v>19</v>
      </c>
    </row>
    <row r="24" spans="1:1" ht="18.75" x14ac:dyDescent="0.3">
      <c r="A24" s="16" t="s">
        <v>20</v>
      </c>
    </row>
    <row r="25" spans="1:1" ht="18.75" x14ac:dyDescent="0.3">
      <c r="A25" s="16" t="s">
        <v>21</v>
      </c>
    </row>
    <row r="26" spans="1:1" ht="18.75" x14ac:dyDescent="0.3">
      <c r="A26" s="16" t="s">
        <v>24</v>
      </c>
    </row>
    <row r="27" spans="1:1" ht="18.75" x14ac:dyDescent="0.3">
      <c r="A27" s="16" t="s">
        <v>22</v>
      </c>
    </row>
    <row r="28" spans="1:1" ht="18.75" x14ac:dyDescent="0.3">
      <c r="A28" s="16" t="s">
        <v>23</v>
      </c>
    </row>
    <row r="29" spans="1:1" ht="18.75" x14ac:dyDescent="0.3">
      <c r="A29" s="20" t="s">
        <v>25</v>
      </c>
    </row>
    <row r="30" spans="1:1" ht="18.75" x14ac:dyDescent="0.3">
      <c r="A30" s="16" t="s">
        <v>26</v>
      </c>
    </row>
    <row r="31" spans="1:1" ht="18.75" x14ac:dyDescent="0.3">
      <c r="A31" s="16" t="s">
        <v>27</v>
      </c>
    </row>
    <row r="32" spans="1:1" ht="18.75" x14ac:dyDescent="0.3">
      <c r="A32" s="16" t="s">
        <v>28</v>
      </c>
    </row>
    <row r="33" spans="1:1" ht="18.75" x14ac:dyDescent="0.3">
      <c r="A33" s="16" t="s">
        <v>33</v>
      </c>
    </row>
    <row r="34" spans="1:1" ht="18.75" x14ac:dyDescent="0.3">
      <c r="A34" s="16" t="s">
        <v>29</v>
      </c>
    </row>
    <row r="35" spans="1:1" ht="18.75" x14ac:dyDescent="0.3">
      <c r="A35" s="16" t="s">
        <v>30</v>
      </c>
    </row>
    <row r="36" spans="1:1" ht="18.75" x14ac:dyDescent="0.3">
      <c r="A36" s="16" t="s">
        <v>31</v>
      </c>
    </row>
    <row r="37" spans="1:1" ht="18.75" x14ac:dyDescent="0.3">
      <c r="A37" s="16" t="s">
        <v>32</v>
      </c>
    </row>
    <row r="38" spans="1:1" ht="18.75" x14ac:dyDescent="0.3">
      <c r="A38" s="16" t="s">
        <v>34</v>
      </c>
    </row>
    <row r="39" spans="1:1" ht="18.75" x14ac:dyDescent="0.3">
      <c r="A39" s="16" t="s">
        <v>35</v>
      </c>
    </row>
    <row r="40" spans="1:1" ht="18.75" x14ac:dyDescent="0.3">
      <c r="A40" s="16" t="s">
        <v>36</v>
      </c>
    </row>
    <row r="41" spans="1:1" ht="18.75" x14ac:dyDescent="0.3">
      <c r="A41" s="16" t="s">
        <v>37</v>
      </c>
    </row>
    <row r="42" spans="1:1" ht="18.75" x14ac:dyDescent="0.3">
      <c r="A42" s="16" t="s">
        <v>38</v>
      </c>
    </row>
    <row r="43" spans="1:1" ht="18.75" x14ac:dyDescent="0.3">
      <c r="A43" s="16" t="s">
        <v>39</v>
      </c>
    </row>
    <row r="44" spans="1:1" ht="18.75" x14ac:dyDescent="0.3">
      <c r="A44" s="16" t="s">
        <v>40</v>
      </c>
    </row>
    <row r="45" spans="1:1" ht="18.75" x14ac:dyDescent="0.3">
      <c r="A45" s="16" t="s">
        <v>41</v>
      </c>
    </row>
    <row r="46" spans="1:1" ht="18.75" x14ac:dyDescent="0.3">
      <c r="A46" s="16" t="s">
        <v>42</v>
      </c>
    </row>
    <row r="47" spans="1:1" ht="18.75" x14ac:dyDescent="0.3">
      <c r="A47" s="16" t="s">
        <v>43</v>
      </c>
    </row>
    <row r="48" spans="1:1" ht="18.75" x14ac:dyDescent="0.3">
      <c r="A48" s="16" t="s">
        <v>65</v>
      </c>
    </row>
    <row r="49" spans="1:1" ht="18.75" x14ac:dyDescent="0.3">
      <c r="A49" s="16" t="s">
        <v>45</v>
      </c>
    </row>
    <row r="50" spans="1:1" ht="18.75" x14ac:dyDescent="0.3">
      <c r="A50" s="16" t="s">
        <v>46</v>
      </c>
    </row>
    <row r="51" spans="1:1" ht="18.75" x14ac:dyDescent="0.3">
      <c r="A51" s="16" t="s">
        <v>47</v>
      </c>
    </row>
    <row r="52" spans="1:1" ht="18.75" x14ac:dyDescent="0.3">
      <c r="A52" s="16" t="s">
        <v>48</v>
      </c>
    </row>
    <row r="53" spans="1:1" ht="18.75" x14ac:dyDescent="0.3">
      <c r="A53" s="16" t="s">
        <v>80</v>
      </c>
    </row>
    <row r="54" spans="1:1" ht="18.75" x14ac:dyDescent="0.3">
      <c r="A54" s="16" t="s">
        <v>49</v>
      </c>
    </row>
    <row r="55" spans="1:1" ht="18.75" x14ac:dyDescent="0.3">
      <c r="A55" s="16" t="s">
        <v>50</v>
      </c>
    </row>
    <row r="56" spans="1:1" ht="18.75" x14ac:dyDescent="0.3">
      <c r="A56" s="16" t="s">
        <v>66</v>
      </c>
    </row>
    <row r="57" spans="1:1" ht="18.75" x14ac:dyDescent="0.3">
      <c r="A57" s="16" t="s">
        <v>52</v>
      </c>
    </row>
    <row r="58" spans="1:1" ht="18.75" x14ac:dyDescent="0.3">
      <c r="A58" s="16" t="s">
        <v>53</v>
      </c>
    </row>
    <row r="59" spans="1:1" ht="18.75" x14ac:dyDescent="0.3">
      <c r="A59" s="16" t="s">
        <v>54</v>
      </c>
    </row>
    <row r="60" spans="1:1" ht="18.75" x14ac:dyDescent="0.3">
      <c r="A60" s="16" t="s">
        <v>55</v>
      </c>
    </row>
    <row r="61" spans="1:1" ht="18.75" x14ac:dyDescent="0.3">
      <c r="A61" s="20" t="s">
        <v>81</v>
      </c>
    </row>
    <row r="62" spans="1:1" ht="18.75" x14ac:dyDescent="0.3">
      <c r="A62" s="16" t="s">
        <v>68</v>
      </c>
    </row>
    <row r="63" spans="1:1" ht="18.75" x14ac:dyDescent="0.3">
      <c r="A63" s="16" t="s">
        <v>69</v>
      </c>
    </row>
    <row r="64" spans="1:1" ht="18.75" x14ac:dyDescent="0.3">
      <c r="A64" s="16" t="s">
        <v>70</v>
      </c>
    </row>
    <row r="65" spans="1:1" ht="18.75" x14ac:dyDescent="0.3">
      <c r="A65" s="16" t="s">
        <v>71</v>
      </c>
    </row>
    <row r="66" spans="1:1" ht="18.75" x14ac:dyDescent="0.3">
      <c r="A66" s="16" t="s">
        <v>57</v>
      </c>
    </row>
    <row r="67" spans="1:1" ht="18.75" x14ac:dyDescent="0.3">
      <c r="A67" s="20" t="s">
        <v>58</v>
      </c>
    </row>
    <row r="68" spans="1:1" ht="18.75" x14ac:dyDescent="0.3">
      <c r="A68" s="16" t="s">
        <v>59</v>
      </c>
    </row>
    <row r="69" spans="1:1" ht="18.75" x14ac:dyDescent="0.3">
      <c r="A69" s="20" t="s">
        <v>60</v>
      </c>
    </row>
    <row r="70" spans="1:1" ht="18.75" x14ac:dyDescent="0.3">
      <c r="A70" s="16" t="s">
        <v>72</v>
      </c>
    </row>
    <row r="71" spans="1:1" ht="18.75" x14ac:dyDescent="0.3">
      <c r="A71" s="16" t="s">
        <v>61</v>
      </c>
    </row>
    <row r="72" spans="1:1" ht="18.75" x14ac:dyDescent="0.3">
      <c r="A72" s="16" t="s">
        <v>62</v>
      </c>
    </row>
    <row r="73" spans="1:1" ht="18.75" x14ac:dyDescent="0.3">
      <c r="A73" s="20" t="s">
        <v>14</v>
      </c>
    </row>
  </sheetData>
  <phoneticPr fontId="8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80"/>
  <sheetViews>
    <sheetView workbookViewId="0">
      <selection activeCell="K7" sqref="K7"/>
    </sheetView>
  </sheetViews>
  <sheetFormatPr defaultRowHeight="18.75" x14ac:dyDescent="0.3"/>
  <cols>
    <col min="1" max="1" width="45.5703125" style="18" customWidth="1"/>
    <col min="2" max="2" width="16.140625" style="9" customWidth="1"/>
    <col min="3" max="3" width="16.42578125" customWidth="1"/>
    <col min="4" max="4" width="13.5703125" customWidth="1"/>
    <col min="5" max="5" width="16.85546875" style="24" customWidth="1"/>
  </cols>
  <sheetData>
    <row r="1" spans="1:5" ht="52.5" customHeight="1" x14ac:dyDescent="0.25">
      <c r="A1" s="55" t="s">
        <v>85</v>
      </c>
      <c r="B1" s="55"/>
      <c r="C1" s="55"/>
      <c r="D1" s="55"/>
      <c r="E1" s="55"/>
    </row>
    <row r="2" spans="1:5" x14ac:dyDescent="0.3">
      <c r="A2" s="21"/>
    </row>
    <row r="4" spans="1:5" ht="21" x14ac:dyDescent="0.35">
      <c r="A4" s="12" t="s">
        <v>1</v>
      </c>
      <c r="B4" s="5" t="s">
        <v>15</v>
      </c>
      <c r="C4" s="5" t="s">
        <v>76</v>
      </c>
      <c r="D4" s="5" t="s">
        <v>63</v>
      </c>
      <c r="E4" s="20" t="s">
        <v>64</v>
      </c>
    </row>
    <row r="5" spans="1:5" x14ac:dyDescent="0.25">
      <c r="A5" s="22" t="s">
        <v>2</v>
      </c>
      <c r="B5"/>
      <c r="E5"/>
    </row>
    <row r="6" spans="1:5" ht="37.5" x14ac:dyDescent="0.25">
      <c r="A6" s="23" t="s">
        <v>3</v>
      </c>
      <c r="B6"/>
      <c r="E6"/>
    </row>
    <row r="7" spans="1:5" ht="37.5" x14ac:dyDescent="0.25">
      <c r="A7" s="22" t="s">
        <v>78</v>
      </c>
      <c r="B7"/>
      <c r="E7"/>
    </row>
    <row r="8" spans="1:5" x14ac:dyDescent="0.25">
      <c r="A8" s="23" t="s">
        <v>5</v>
      </c>
      <c r="B8"/>
      <c r="E8"/>
    </row>
    <row r="9" spans="1:5" x14ac:dyDescent="0.25">
      <c r="A9" s="23" t="s">
        <v>6</v>
      </c>
      <c r="B9"/>
      <c r="E9"/>
    </row>
    <row r="10" spans="1:5" x14ac:dyDescent="0.25">
      <c r="A10" s="23" t="s">
        <v>7</v>
      </c>
      <c r="B10"/>
      <c r="E10"/>
    </row>
    <row r="11" spans="1:5" x14ac:dyDescent="0.25">
      <c r="A11" s="23" t="s">
        <v>8</v>
      </c>
      <c r="B11"/>
      <c r="E11"/>
    </row>
    <row r="12" spans="1:5" x14ac:dyDescent="0.25">
      <c r="A12" s="22" t="s">
        <v>9</v>
      </c>
      <c r="B12"/>
      <c r="E12"/>
    </row>
    <row r="13" spans="1:5" ht="37.5" x14ac:dyDescent="0.25">
      <c r="A13" s="22" t="s">
        <v>10</v>
      </c>
      <c r="B13"/>
      <c r="E13"/>
    </row>
    <row r="14" spans="1:5" ht="37.5" x14ac:dyDescent="0.25">
      <c r="A14" s="22" t="s">
        <v>77</v>
      </c>
      <c r="B14"/>
      <c r="E14"/>
    </row>
    <row r="15" spans="1:5" x14ac:dyDescent="0.25">
      <c r="A15" s="23" t="s">
        <v>12</v>
      </c>
      <c r="B15"/>
      <c r="E15"/>
    </row>
    <row r="16" spans="1:5" x14ac:dyDescent="0.25">
      <c r="A16" s="23" t="s">
        <v>13</v>
      </c>
      <c r="B16"/>
      <c r="E16"/>
    </row>
    <row r="17" spans="1:5" x14ac:dyDescent="0.25">
      <c r="A17" s="22" t="s">
        <v>14</v>
      </c>
      <c r="B17"/>
      <c r="E17"/>
    </row>
    <row r="18" spans="1:5" x14ac:dyDescent="0.25">
      <c r="A18" s="22"/>
      <c r="B18"/>
      <c r="E18"/>
    </row>
    <row r="19" spans="1:5" x14ac:dyDescent="0.25">
      <c r="A19" s="22"/>
      <c r="B19"/>
      <c r="E19"/>
    </row>
    <row r="20" spans="1:5" x14ac:dyDescent="0.25">
      <c r="A20" s="12" t="s">
        <v>16</v>
      </c>
      <c r="B20"/>
      <c r="E20"/>
    </row>
    <row r="21" spans="1:5" x14ac:dyDescent="0.25">
      <c r="A21" s="22" t="s">
        <v>17</v>
      </c>
      <c r="B21"/>
      <c r="E21"/>
    </row>
    <row r="22" spans="1:5" x14ac:dyDescent="0.25">
      <c r="A22" s="22" t="s">
        <v>18</v>
      </c>
      <c r="B22"/>
      <c r="E22"/>
    </row>
    <row r="23" spans="1:5" x14ac:dyDescent="0.25">
      <c r="A23" s="23" t="s">
        <v>19</v>
      </c>
      <c r="B23"/>
      <c r="E23"/>
    </row>
    <row r="24" spans="1:5" x14ac:dyDescent="0.25">
      <c r="A24" s="23" t="s">
        <v>20</v>
      </c>
      <c r="B24"/>
      <c r="E24"/>
    </row>
    <row r="25" spans="1:5" x14ac:dyDescent="0.25">
      <c r="A25" s="23" t="s">
        <v>21</v>
      </c>
      <c r="B25"/>
      <c r="E25"/>
    </row>
    <row r="26" spans="1:5" ht="32.25" customHeight="1" x14ac:dyDescent="0.25">
      <c r="A26" s="23" t="s">
        <v>24</v>
      </c>
      <c r="B26"/>
      <c r="E26"/>
    </row>
    <row r="27" spans="1:5" x14ac:dyDescent="0.3">
      <c r="A27" s="15" t="s">
        <v>84</v>
      </c>
      <c r="B27"/>
      <c r="E27"/>
    </row>
    <row r="28" spans="1:5" ht="37.5" x14ac:dyDescent="0.25">
      <c r="A28" s="23" t="s">
        <v>22</v>
      </c>
      <c r="B28"/>
      <c r="E28"/>
    </row>
    <row r="29" spans="1:5" ht="36.75" customHeight="1" x14ac:dyDescent="0.25">
      <c r="A29" s="23" t="s">
        <v>23</v>
      </c>
      <c r="B29"/>
      <c r="E29"/>
    </row>
    <row r="30" spans="1:5" x14ac:dyDescent="0.25">
      <c r="A30" s="22" t="s">
        <v>25</v>
      </c>
      <c r="B30"/>
      <c r="E30"/>
    </row>
    <row r="31" spans="1:5" ht="37.5" x14ac:dyDescent="0.25">
      <c r="A31" s="23" t="s">
        <v>26</v>
      </c>
      <c r="B31"/>
      <c r="E31"/>
    </row>
    <row r="32" spans="1:5" ht="37.5" x14ac:dyDescent="0.25">
      <c r="A32" s="23" t="s">
        <v>27</v>
      </c>
      <c r="B32"/>
      <c r="E32"/>
    </row>
    <row r="33" spans="1:5" ht="37.5" x14ac:dyDescent="0.25">
      <c r="A33" s="23" t="s">
        <v>28</v>
      </c>
      <c r="B33"/>
      <c r="E33"/>
    </row>
    <row r="34" spans="1:5" ht="37.5" x14ac:dyDescent="0.25">
      <c r="A34" s="23" t="s">
        <v>33</v>
      </c>
      <c r="B34"/>
      <c r="E34"/>
    </row>
    <row r="35" spans="1:5" ht="37.5" x14ac:dyDescent="0.25">
      <c r="A35" s="23" t="s">
        <v>29</v>
      </c>
      <c r="B35"/>
      <c r="E35"/>
    </row>
    <row r="36" spans="1:5" x14ac:dyDescent="0.25">
      <c r="A36" s="23" t="s">
        <v>30</v>
      </c>
      <c r="B36"/>
      <c r="E36"/>
    </row>
    <row r="37" spans="1:5" x14ac:dyDescent="0.25">
      <c r="A37" s="23" t="s">
        <v>31</v>
      </c>
      <c r="B37"/>
      <c r="E37"/>
    </row>
    <row r="38" spans="1:5" ht="37.5" x14ac:dyDescent="0.25">
      <c r="A38" s="23" t="s">
        <v>32</v>
      </c>
      <c r="B38"/>
      <c r="E38"/>
    </row>
    <row r="39" spans="1:5" ht="37.5" x14ac:dyDescent="0.25">
      <c r="A39" s="23" t="s">
        <v>34</v>
      </c>
      <c r="B39"/>
      <c r="E39"/>
    </row>
    <row r="40" spans="1:5" ht="37.5" x14ac:dyDescent="0.25">
      <c r="A40" s="23" t="s">
        <v>35</v>
      </c>
      <c r="B40"/>
      <c r="E40"/>
    </row>
    <row r="41" spans="1:5" ht="40.5" customHeight="1" x14ac:dyDescent="0.25">
      <c r="A41" s="23" t="s">
        <v>36</v>
      </c>
      <c r="B41"/>
      <c r="E41"/>
    </row>
    <row r="42" spans="1:5" ht="37.5" x14ac:dyDescent="0.25">
      <c r="A42" s="23" t="s">
        <v>37</v>
      </c>
      <c r="B42"/>
      <c r="E42"/>
    </row>
    <row r="43" spans="1:5" ht="23.25" customHeight="1" x14ac:dyDescent="0.25">
      <c r="A43" s="23" t="s">
        <v>38</v>
      </c>
      <c r="B43"/>
      <c r="E43"/>
    </row>
    <row r="44" spans="1:5" x14ac:dyDescent="0.25">
      <c r="A44" s="23" t="s">
        <v>39</v>
      </c>
      <c r="B44"/>
      <c r="E44"/>
    </row>
    <row r="45" spans="1:5" x14ac:dyDescent="0.25">
      <c r="A45" s="23" t="s">
        <v>40</v>
      </c>
      <c r="B45"/>
      <c r="E45"/>
    </row>
    <row r="46" spans="1:5" x14ac:dyDescent="0.25">
      <c r="A46" s="23" t="s">
        <v>41</v>
      </c>
      <c r="B46"/>
      <c r="E46"/>
    </row>
    <row r="47" spans="1:5" ht="37.5" x14ac:dyDescent="0.25">
      <c r="A47" s="23" t="s">
        <v>42</v>
      </c>
      <c r="B47"/>
      <c r="E47"/>
    </row>
    <row r="48" spans="1:5" ht="37.5" x14ac:dyDescent="0.25">
      <c r="A48" s="23" t="s">
        <v>43</v>
      </c>
      <c r="B48"/>
      <c r="E48"/>
    </row>
    <row r="49" spans="1:5" ht="37.5" x14ac:dyDescent="0.25">
      <c r="A49" s="23" t="s">
        <v>65</v>
      </c>
      <c r="B49"/>
      <c r="E49"/>
    </row>
    <row r="50" spans="1:5" x14ac:dyDescent="0.25">
      <c r="A50" s="23" t="s">
        <v>45</v>
      </c>
      <c r="B50"/>
      <c r="E50"/>
    </row>
    <row r="51" spans="1:5" x14ac:dyDescent="0.25">
      <c r="A51" s="23" t="s">
        <v>46</v>
      </c>
      <c r="B51"/>
      <c r="E51"/>
    </row>
    <row r="52" spans="1:5" x14ac:dyDescent="0.25">
      <c r="A52" s="23" t="s">
        <v>47</v>
      </c>
      <c r="B52"/>
      <c r="E52"/>
    </row>
    <row r="53" spans="1:5" ht="36" customHeight="1" x14ac:dyDescent="0.25">
      <c r="A53" s="23" t="s">
        <v>48</v>
      </c>
      <c r="B53"/>
      <c r="E53"/>
    </row>
    <row r="54" spans="1:5" x14ac:dyDescent="0.25">
      <c r="A54" s="23" t="s">
        <v>83</v>
      </c>
      <c r="B54"/>
      <c r="E54"/>
    </row>
    <row r="55" spans="1:5" ht="37.5" x14ac:dyDescent="0.25">
      <c r="A55" s="23" t="s">
        <v>49</v>
      </c>
      <c r="B55"/>
      <c r="E55"/>
    </row>
    <row r="56" spans="1:5" x14ac:dyDescent="0.25">
      <c r="A56" s="23" t="s">
        <v>50</v>
      </c>
      <c r="B56"/>
      <c r="E56"/>
    </row>
    <row r="57" spans="1:5" ht="37.5" x14ac:dyDescent="0.25">
      <c r="A57" s="23" t="s">
        <v>66</v>
      </c>
      <c r="B57"/>
      <c r="E57"/>
    </row>
    <row r="58" spans="1:5" x14ac:dyDescent="0.25">
      <c r="A58" s="23" t="s">
        <v>52</v>
      </c>
      <c r="B58"/>
      <c r="E58"/>
    </row>
    <row r="59" spans="1:5" ht="37.5" x14ac:dyDescent="0.25">
      <c r="A59" s="23" t="s">
        <v>53</v>
      </c>
      <c r="B59"/>
      <c r="E59"/>
    </row>
    <row r="60" spans="1:5" x14ac:dyDescent="0.25">
      <c r="A60" s="23" t="s">
        <v>54</v>
      </c>
      <c r="B60"/>
      <c r="E60"/>
    </row>
    <row r="61" spans="1:5" x14ac:dyDescent="0.25">
      <c r="A61" s="23" t="s">
        <v>55</v>
      </c>
      <c r="B61"/>
      <c r="E61"/>
    </row>
    <row r="62" spans="1:5" x14ac:dyDescent="0.25">
      <c r="A62" s="23" t="s">
        <v>68</v>
      </c>
      <c r="B62"/>
      <c r="E62"/>
    </row>
    <row r="63" spans="1:5" x14ac:dyDescent="0.25">
      <c r="A63" s="23" t="s">
        <v>69</v>
      </c>
      <c r="B63"/>
      <c r="E63"/>
    </row>
    <row r="64" spans="1:5" x14ac:dyDescent="0.25">
      <c r="A64" s="23" t="s">
        <v>70</v>
      </c>
      <c r="B64"/>
      <c r="E64"/>
    </row>
    <row r="65" spans="1:5" x14ac:dyDescent="0.25">
      <c r="A65" s="23" t="s">
        <v>71</v>
      </c>
      <c r="B65"/>
      <c r="E65"/>
    </row>
    <row r="66" spans="1:5" x14ac:dyDescent="0.25">
      <c r="A66" s="23" t="s">
        <v>57</v>
      </c>
      <c r="B66"/>
      <c r="E66"/>
    </row>
    <row r="67" spans="1:5" x14ac:dyDescent="0.25">
      <c r="A67" s="22" t="s">
        <v>58</v>
      </c>
      <c r="B67"/>
      <c r="E67"/>
    </row>
    <row r="68" spans="1:5" x14ac:dyDescent="0.25">
      <c r="A68" s="23" t="s">
        <v>59</v>
      </c>
      <c r="B68"/>
      <c r="E68"/>
    </row>
    <row r="69" spans="1:5" ht="37.5" x14ac:dyDescent="0.25">
      <c r="A69" s="22" t="s">
        <v>60</v>
      </c>
      <c r="B69"/>
      <c r="E69"/>
    </row>
    <row r="70" spans="1:5" x14ac:dyDescent="0.25">
      <c r="A70" s="23" t="s">
        <v>72</v>
      </c>
      <c r="B70"/>
      <c r="E70"/>
    </row>
    <row r="71" spans="1:5" x14ac:dyDescent="0.25">
      <c r="A71" s="23" t="s">
        <v>61</v>
      </c>
      <c r="B71"/>
      <c r="E71"/>
    </row>
    <row r="72" spans="1:5" x14ac:dyDescent="0.25">
      <c r="A72" s="23" t="s">
        <v>62</v>
      </c>
      <c r="B72"/>
      <c r="E72"/>
    </row>
    <row r="73" spans="1:5" x14ac:dyDescent="0.25">
      <c r="A73" s="22" t="s">
        <v>14</v>
      </c>
      <c r="B73"/>
      <c r="E73"/>
    </row>
    <row r="74" spans="1:5" ht="15" x14ac:dyDescent="0.25">
      <c r="B74"/>
      <c r="E74"/>
    </row>
    <row r="75" spans="1:5" ht="15" x14ac:dyDescent="0.25">
      <c r="B75"/>
      <c r="E75"/>
    </row>
    <row r="76" spans="1:5" ht="15" x14ac:dyDescent="0.25">
      <c r="B76"/>
      <c r="E76"/>
    </row>
    <row r="77" spans="1:5" ht="15" x14ac:dyDescent="0.25">
      <c r="B77"/>
      <c r="E77"/>
    </row>
    <row r="78" spans="1:5" ht="15" x14ac:dyDescent="0.25">
      <c r="B78"/>
      <c r="E78"/>
    </row>
    <row r="79" spans="1:5" ht="15" x14ac:dyDescent="0.25">
      <c r="B79"/>
      <c r="E79"/>
    </row>
    <row r="80" spans="1:5" ht="15" x14ac:dyDescent="0.25">
      <c r="B80"/>
      <c r="E80"/>
    </row>
  </sheetData>
  <mergeCells count="1">
    <mergeCell ref="A1:E1"/>
  </mergeCells>
  <phoneticPr fontId="8" type="noConversion"/>
  <pageMargins left="0.70866141732283472" right="0.55118110236220474" top="0.31496062992125984" bottom="0.39370078740157483" header="0.31496062992125984" footer="0.31496062992125984"/>
  <pageSetup paperSize="9" scale="82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216"/>
  <sheetViews>
    <sheetView workbookViewId="0">
      <selection activeCell="H11" sqref="H11"/>
    </sheetView>
  </sheetViews>
  <sheetFormatPr defaultRowHeight="15" x14ac:dyDescent="0.25"/>
  <cols>
    <col min="1" max="1" width="75.28515625" style="8" customWidth="1"/>
    <col min="2" max="2" width="18.28515625" style="9" customWidth="1"/>
    <col min="3" max="4" width="17.5703125" customWidth="1"/>
  </cols>
  <sheetData>
    <row r="1" spans="1:2" ht="24.75" customHeight="1" x14ac:dyDescent="0.4">
      <c r="A1" s="10" t="s">
        <v>79</v>
      </c>
    </row>
    <row r="2" spans="1:2" ht="20.100000000000001" customHeight="1" x14ac:dyDescent="0.25"/>
    <row r="3" spans="1:2" s="14" customFormat="1" ht="36.75" customHeight="1" x14ac:dyDescent="0.25">
      <c r="A3" s="12" t="s">
        <v>1</v>
      </c>
    </row>
    <row r="4" spans="1:2" s="8" customFormat="1" ht="36.75" customHeight="1" x14ac:dyDescent="0.3">
      <c r="A4" s="11" t="s">
        <v>78</v>
      </c>
    </row>
    <row r="5" spans="1:2" ht="24.95" customHeight="1" x14ac:dyDescent="0.3">
      <c r="A5" s="15" t="s">
        <v>5</v>
      </c>
      <c r="B5"/>
    </row>
    <row r="6" spans="1:2" ht="24.95" customHeight="1" x14ac:dyDescent="0.3">
      <c r="A6" s="15" t="s">
        <v>6</v>
      </c>
      <c r="B6"/>
    </row>
    <row r="7" spans="1:2" ht="24.95" customHeight="1" x14ac:dyDescent="0.3">
      <c r="A7" s="15" t="s">
        <v>7</v>
      </c>
      <c r="B7"/>
    </row>
    <row r="8" spans="1:2" ht="24.95" customHeight="1" x14ac:dyDescent="0.3">
      <c r="A8" s="15" t="s">
        <v>8</v>
      </c>
      <c r="B8"/>
    </row>
    <row r="9" spans="1:2" ht="24.95" customHeight="1" x14ac:dyDescent="0.3">
      <c r="A9" s="11" t="s">
        <v>9</v>
      </c>
      <c r="B9"/>
    </row>
    <row r="10" spans="1:2" ht="24.75" customHeight="1" x14ac:dyDescent="0.3">
      <c r="A10" s="11" t="s">
        <v>10</v>
      </c>
      <c r="B10"/>
    </row>
    <row r="11" spans="1:2" ht="24.95" customHeight="1" x14ac:dyDescent="0.3">
      <c r="A11" s="11" t="s">
        <v>77</v>
      </c>
      <c r="B11"/>
    </row>
    <row r="12" spans="1:2" ht="24.95" customHeight="1" x14ac:dyDescent="0.3">
      <c r="A12" s="15" t="s">
        <v>12</v>
      </c>
      <c r="B12"/>
    </row>
    <row r="13" spans="1:2" ht="24.95" customHeight="1" x14ac:dyDescent="0.3">
      <c r="A13" s="15" t="s">
        <v>13</v>
      </c>
      <c r="B13"/>
    </row>
    <row r="14" spans="1:2" ht="24.95" customHeight="1" x14ac:dyDescent="0.3">
      <c r="A14" s="11" t="s">
        <v>14</v>
      </c>
      <c r="B14"/>
    </row>
    <row r="15" spans="1:2" ht="59.25" customHeight="1" x14ac:dyDescent="0.3">
      <c r="A15" s="17"/>
      <c r="B15"/>
    </row>
    <row r="16" spans="1:2" s="18" customFormat="1" ht="36.75" customHeight="1" x14ac:dyDescent="0.25">
      <c r="A16" s="12" t="s">
        <v>16</v>
      </c>
    </row>
    <row r="17" spans="1:2" ht="24.95" customHeight="1" x14ac:dyDescent="0.3">
      <c r="A17" s="11" t="s">
        <v>17</v>
      </c>
      <c r="B17"/>
    </row>
    <row r="18" spans="1:2" ht="24.95" customHeight="1" x14ac:dyDescent="0.3">
      <c r="A18" s="11" t="s">
        <v>18</v>
      </c>
      <c r="B18"/>
    </row>
    <row r="19" spans="1:2" ht="24.95" customHeight="1" x14ac:dyDescent="0.3">
      <c r="A19" s="15" t="s">
        <v>19</v>
      </c>
      <c r="B19"/>
    </row>
    <row r="20" spans="1:2" ht="24.95" customHeight="1" x14ac:dyDescent="0.3">
      <c r="A20" s="15" t="s">
        <v>20</v>
      </c>
      <c r="B20"/>
    </row>
    <row r="21" spans="1:2" ht="24.95" customHeight="1" x14ac:dyDescent="0.3">
      <c r="A21" s="15" t="s">
        <v>21</v>
      </c>
      <c r="B21"/>
    </row>
    <row r="22" spans="1:2" ht="24.95" customHeight="1" x14ac:dyDescent="0.3">
      <c r="A22" s="15" t="s">
        <v>24</v>
      </c>
      <c r="B22"/>
    </row>
    <row r="23" spans="1:2" ht="24.95" customHeight="1" x14ac:dyDescent="0.3">
      <c r="A23" s="15" t="s">
        <v>84</v>
      </c>
      <c r="B23"/>
    </row>
    <row r="24" spans="1:2" ht="24.95" customHeight="1" x14ac:dyDescent="0.3">
      <c r="A24" s="15" t="s">
        <v>22</v>
      </c>
      <c r="B24"/>
    </row>
    <row r="25" spans="1:2" ht="24.95" customHeight="1" x14ac:dyDescent="0.3">
      <c r="A25" s="15" t="s">
        <v>23</v>
      </c>
      <c r="B25"/>
    </row>
    <row r="26" spans="1:2" ht="24.95" customHeight="1" x14ac:dyDescent="0.3">
      <c r="A26" s="11" t="s">
        <v>25</v>
      </c>
      <c r="B26"/>
    </row>
    <row r="27" spans="1:2" ht="24.95" customHeight="1" x14ac:dyDescent="0.3">
      <c r="A27" s="15" t="s">
        <v>26</v>
      </c>
      <c r="B27"/>
    </row>
    <row r="28" spans="1:2" ht="24.95" customHeight="1" x14ac:dyDescent="0.3">
      <c r="A28" s="15" t="s">
        <v>27</v>
      </c>
      <c r="B28"/>
    </row>
    <row r="29" spans="1:2" ht="24.95" customHeight="1" x14ac:dyDescent="0.3">
      <c r="A29" s="15" t="s">
        <v>28</v>
      </c>
      <c r="B29"/>
    </row>
    <row r="30" spans="1:2" ht="24.95" customHeight="1" x14ac:dyDescent="0.3">
      <c r="A30" s="15" t="s">
        <v>33</v>
      </c>
      <c r="B30"/>
    </row>
    <row r="31" spans="1:2" ht="24.95" customHeight="1" x14ac:dyDescent="0.3">
      <c r="A31" s="15" t="s">
        <v>29</v>
      </c>
      <c r="B31"/>
    </row>
    <row r="32" spans="1:2" ht="24.95" customHeight="1" x14ac:dyDescent="0.3">
      <c r="A32" s="15" t="s">
        <v>30</v>
      </c>
      <c r="B32"/>
    </row>
    <row r="33" spans="1:2" ht="24.95" customHeight="1" x14ac:dyDescent="0.3">
      <c r="A33" s="15" t="s">
        <v>31</v>
      </c>
      <c r="B33"/>
    </row>
    <row r="34" spans="1:2" ht="24.95" customHeight="1" x14ac:dyDescent="0.3">
      <c r="A34" s="15" t="s">
        <v>32</v>
      </c>
      <c r="B34"/>
    </row>
    <row r="35" spans="1:2" ht="24.95" customHeight="1" x14ac:dyDescent="0.3">
      <c r="A35" s="15" t="s">
        <v>34</v>
      </c>
      <c r="B35"/>
    </row>
    <row r="36" spans="1:2" ht="24.95" customHeight="1" x14ac:dyDescent="0.3">
      <c r="A36" s="15" t="s">
        <v>35</v>
      </c>
      <c r="B36"/>
    </row>
    <row r="37" spans="1:2" ht="24.95" customHeight="1" x14ac:dyDescent="0.3">
      <c r="A37" s="15" t="s">
        <v>36</v>
      </c>
      <c r="B37"/>
    </row>
    <row r="38" spans="1:2" ht="24.95" customHeight="1" x14ac:dyDescent="0.3">
      <c r="A38" s="15" t="s">
        <v>37</v>
      </c>
      <c r="B38"/>
    </row>
    <row r="39" spans="1:2" ht="24.95" customHeight="1" x14ac:dyDescent="0.3">
      <c r="A39" s="15" t="s">
        <v>38</v>
      </c>
      <c r="B39"/>
    </row>
    <row r="40" spans="1:2" ht="24.95" customHeight="1" x14ac:dyDescent="0.3">
      <c r="A40" s="15" t="s">
        <v>39</v>
      </c>
      <c r="B40"/>
    </row>
    <row r="41" spans="1:2" ht="24.95" customHeight="1" x14ac:dyDescent="0.3">
      <c r="A41" s="15" t="s">
        <v>40</v>
      </c>
      <c r="B41"/>
    </row>
    <row r="42" spans="1:2" ht="24.95" customHeight="1" x14ac:dyDescent="0.3">
      <c r="A42" s="15" t="s">
        <v>41</v>
      </c>
      <c r="B42"/>
    </row>
    <row r="43" spans="1:2" ht="25.5" customHeight="1" x14ac:dyDescent="0.3">
      <c r="A43" s="15" t="s">
        <v>42</v>
      </c>
      <c r="B43"/>
    </row>
    <row r="44" spans="1:2" ht="24.95" customHeight="1" x14ac:dyDescent="0.3">
      <c r="A44" s="15" t="s">
        <v>43</v>
      </c>
      <c r="B44"/>
    </row>
    <row r="45" spans="1:2" ht="24.95" customHeight="1" x14ac:dyDescent="0.3">
      <c r="A45" s="15" t="s">
        <v>65</v>
      </c>
      <c r="B45"/>
    </row>
    <row r="46" spans="1:2" ht="24.95" customHeight="1" x14ac:dyDescent="0.3">
      <c r="A46" s="15" t="s">
        <v>45</v>
      </c>
      <c r="B46"/>
    </row>
    <row r="47" spans="1:2" ht="24.95" customHeight="1" x14ac:dyDescent="0.3">
      <c r="A47" s="15" t="s">
        <v>46</v>
      </c>
      <c r="B47"/>
    </row>
    <row r="48" spans="1:2" ht="24.95" customHeight="1" x14ac:dyDescent="0.3">
      <c r="A48" s="15" t="s">
        <v>47</v>
      </c>
      <c r="B48"/>
    </row>
    <row r="49" spans="1:2" ht="24.95" customHeight="1" x14ac:dyDescent="0.3">
      <c r="A49" s="15" t="s">
        <v>48</v>
      </c>
      <c r="B49"/>
    </row>
    <row r="50" spans="1:2" ht="24.95" customHeight="1" x14ac:dyDescent="0.3">
      <c r="A50" s="15" t="s">
        <v>83</v>
      </c>
      <c r="B50"/>
    </row>
    <row r="51" spans="1:2" ht="24.95" customHeight="1" x14ac:dyDescent="0.3">
      <c r="A51" s="15" t="s">
        <v>49</v>
      </c>
      <c r="B51"/>
    </row>
    <row r="52" spans="1:2" ht="24.95" customHeight="1" x14ac:dyDescent="0.3">
      <c r="A52" s="15" t="s">
        <v>50</v>
      </c>
      <c r="B52"/>
    </row>
    <row r="53" spans="1:2" ht="24.95" customHeight="1" x14ac:dyDescent="0.3">
      <c r="A53" s="15" t="s">
        <v>66</v>
      </c>
      <c r="B53"/>
    </row>
    <row r="54" spans="1:2" ht="24.95" customHeight="1" x14ac:dyDescent="0.3">
      <c r="A54" s="15" t="s">
        <v>52</v>
      </c>
      <c r="B54"/>
    </row>
    <row r="55" spans="1:2" ht="24.95" customHeight="1" x14ac:dyDescent="0.3">
      <c r="A55" s="15" t="s">
        <v>53</v>
      </c>
      <c r="B55"/>
    </row>
    <row r="56" spans="1:2" ht="24.95" customHeight="1" x14ac:dyDescent="0.3">
      <c r="A56" s="15" t="s">
        <v>54</v>
      </c>
      <c r="B56"/>
    </row>
    <row r="57" spans="1:2" ht="24.95" customHeight="1" x14ac:dyDescent="0.3">
      <c r="A57" s="15" t="s">
        <v>55</v>
      </c>
      <c r="B57"/>
    </row>
    <row r="58" spans="1:2" ht="24.95" customHeight="1" x14ac:dyDescent="0.3">
      <c r="A58" s="15" t="s">
        <v>68</v>
      </c>
      <c r="B58"/>
    </row>
    <row r="59" spans="1:2" ht="24.95" customHeight="1" x14ac:dyDescent="0.3">
      <c r="A59" s="15" t="s">
        <v>69</v>
      </c>
      <c r="B59"/>
    </row>
    <row r="60" spans="1:2" ht="24.95" customHeight="1" x14ac:dyDescent="0.3">
      <c r="A60" s="15" t="s">
        <v>70</v>
      </c>
      <c r="B60"/>
    </row>
    <row r="61" spans="1:2" ht="24.95" customHeight="1" x14ac:dyDescent="0.3">
      <c r="A61" s="15" t="s">
        <v>71</v>
      </c>
      <c r="B61"/>
    </row>
    <row r="62" spans="1:2" ht="24.95" customHeight="1" x14ac:dyDescent="0.3">
      <c r="A62" s="15" t="s">
        <v>57</v>
      </c>
      <c r="B62"/>
    </row>
    <row r="63" spans="1:2" ht="24.95" customHeight="1" x14ac:dyDescent="0.3">
      <c r="A63" s="11" t="s">
        <v>58</v>
      </c>
      <c r="B63"/>
    </row>
    <row r="64" spans="1:2" ht="24.95" customHeight="1" x14ac:dyDescent="0.3">
      <c r="A64" s="15" t="s">
        <v>59</v>
      </c>
      <c r="B64"/>
    </row>
    <row r="65" spans="1:2" ht="24.95" customHeight="1" x14ac:dyDescent="0.3">
      <c r="A65" s="11" t="s">
        <v>60</v>
      </c>
      <c r="B65"/>
    </row>
    <row r="66" spans="1:2" ht="24.95" customHeight="1" x14ac:dyDescent="0.3">
      <c r="A66" s="15" t="s">
        <v>72</v>
      </c>
      <c r="B66"/>
    </row>
    <row r="67" spans="1:2" ht="24.95" customHeight="1" x14ac:dyDescent="0.3">
      <c r="A67" s="15" t="s">
        <v>61</v>
      </c>
      <c r="B67"/>
    </row>
    <row r="68" spans="1:2" ht="24.95" customHeight="1" x14ac:dyDescent="0.3">
      <c r="A68" s="15" t="s">
        <v>62</v>
      </c>
      <c r="B68"/>
    </row>
    <row r="69" spans="1:2" ht="24.95" customHeight="1" x14ac:dyDescent="0.3">
      <c r="A69" s="11" t="s">
        <v>14</v>
      </c>
      <c r="B69"/>
    </row>
    <row r="70" spans="1:2" x14ac:dyDescent="0.25">
      <c r="B70"/>
    </row>
    <row r="71" spans="1:2" x14ac:dyDescent="0.25">
      <c r="B71"/>
    </row>
    <row r="72" spans="1:2" x14ac:dyDescent="0.25">
      <c r="B72"/>
    </row>
    <row r="73" spans="1:2" x14ac:dyDescent="0.25">
      <c r="B73"/>
    </row>
    <row r="74" spans="1:2" x14ac:dyDescent="0.25">
      <c r="B74"/>
    </row>
    <row r="75" spans="1:2" x14ac:dyDescent="0.25">
      <c r="B75"/>
    </row>
    <row r="76" spans="1:2" x14ac:dyDescent="0.25">
      <c r="B76"/>
    </row>
    <row r="77" spans="1:2" x14ac:dyDescent="0.25">
      <c r="B77"/>
    </row>
    <row r="78" spans="1:2" x14ac:dyDescent="0.25">
      <c r="B78"/>
    </row>
    <row r="79" spans="1:2" x14ac:dyDescent="0.25">
      <c r="B79"/>
    </row>
    <row r="80" spans="1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</sheetData>
  <phoneticPr fontId="8" type="noConversion"/>
  <pageMargins left="0.70866141732283472" right="0.70866141732283472" top="0.31496062992125984" bottom="0.39370078740157483" header="0.31496062992125984" footer="0.31496062992125984"/>
  <pageSetup paperSize="9" scale="67" fitToHeight="2" orientation="portrait" r:id="rId1"/>
  <rowBreaks count="4" manualBreakCount="4">
    <brk id="13" max="16383" man="1"/>
    <brk id="14" max="16383" man="1"/>
    <brk id="15" max="16383" man="1"/>
    <brk id="18" max="16383" man="1"/>
  </rowBreaks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82"/>
  <sheetViews>
    <sheetView topLeftCell="A28" zoomScaleNormal="100" workbookViewId="0">
      <selection activeCell="J18" sqref="J18"/>
    </sheetView>
  </sheetViews>
  <sheetFormatPr defaultRowHeight="15" x14ac:dyDescent="0.25"/>
  <cols>
    <col min="1" max="1" width="66.85546875" style="8" customWidth="1"/>
    <col min="2" max="2" width="18.28515625" style="9" customWidth="1"/>
    <col min="3" max="3" width="16.42578125" customWidth="1"/>
    <col min="4" max="4" width="13.5703125" customWidth="1"/>
    <col min="5" max="5" width="16.85546875" customWidth="1"/>
  </cols>
  <sheetData>
    <row r="1" spans="1:5" ht="52.5" customHeight="1" x14ac:dyDescent="0.4">
      <c r="A1" s="56" t="s">
        <v>91</v>
      </c>
      <c r="B1" s="56"/>
    </row>
    <row r="3" spans="1:5" ht="18.75" x14ac:dyDescent="0.25">
      <c r="A3" s="12" t="s">
        <v>1</v>
      </c>
      <c r="B3" s="13" t="s">
        <v>15</v>
      </c>
      <c r="C3" s="13" t="s">
        <v>76</v>
      </c>
      <c r="D3" s="13" t="s">
        <v>63</v>
      </c>
      <c r="E3" s="13" t="s">
        <v>64</v>
      </c>
    </row>
    <row r="4" spans="1:5" x14ac:dyDescent="0.25">
      <c r="A4"/>
      <c r="B4"/>
    </row>
    <row r="5" spans="1:5" x14ac:dyDescent="0.25">
      <c r="A5"/>
      <c r="B5"/>
    </row>
    <row r="6" spans="1:5" x14ac:dyDescent="0.25">
      <c r="A6"/>
      <c r="B6"/>
    </row>
    <row r="7" spans="1:5" x14ac:dyDescent="0.25">
      <c r="A7"/>
      <c r="B7"/>
    </row>
    <row r="8" spans="1:5" x14ac:dyDescent="0.25">
      <c r="A8"/>
      <c r="B8"/>
    </row>
    <row r="9" spans="1:5" x14ac:dyDescent="0.25">
      <c r="A9"/>
      <c r="B9"/>
    </row>
    <row r="10" spans="1:5" x14ac:dyDescent="0.25">
      <c r="A10"/>
      <c r="B10"/>
    </row>
    <row r="11" spans="1:5" x14ac:dyDescent="0.25">
      <c r="A11"/>
      <c r="B11"/>
    </row>
    <row r="12" spans="1:5" x14ac:dyDescent="0.25">
      <c r="A12"/>
      <c r="B12"/>
    </row>
    <row r="13" spans="1:5" x14ac:dyDescent="0.25">
      <c r="A13"/>
      <c r="B13"/>
    </row>
    <row r="14" spans="1:5" x14ac:dyDescent="0.25">
      <c r="A14"/>
      <c r="B14"/>
    </row>
    <row r="15" spans="1:5" x14ac:dyDescent="0.25">
      <c r="A15"/>
      <c r="B15"/>
    </row>
    <row r="16" spans="1:5" x14ac:dyDescent="0.25">
      <c r="A16"/>
      <c r="B16"/>
    </row>
    <row r="17" spans="1:2" x14ac:dyDescent="0.25">
      <c r="A17"/>
      <c r="B17"/>
    </row>
    <row r="18" spans="1:2" x14ac:dyDescent="0.25">
      <c r="A18"/>
      <c r="B18"/>
    </row>
    <row r="19" spans="1:2" x14ac:dyDescent="0.25">
      <c r="A19"/>
      <c r="B19"/>
    </row>
    <row r="20" spans="1:2" x14ac:dyDescent="0.25">
      <c r="A20"/>
      <c r="B20"/>
    </row>
    <row r="21" spans="1:2" x14ac:dyDescent="0.25">
      <c r="A21"/>
      <c r="B21"/>
    </row>
    <row r="22" spans="1:2" x14ac:dyDescent="0.25">
      <c r="A22"/>
      <c r="B22"/>
    </row>
    <row r="23" spans="1:2" x14ac:dyDescent="0.25">
      <c r="A23"/>
      <c r="B23"/>
    </row>
    <row r="24" spans="1:2" x14ac:dyDescent="0.25">
      <c r="A24"/>
      <c r="B24"/>
    </row>
    <row r="25" spans="1:2" x14ac:dyDescent="0.25">
      <c r="A25"/>
      <c r="B25"/>
    </row>
    <row r="26" spans="1:2" x14ac:dyDescent="0.25">
      <c r="A26"/>
      <c r="B26"/>
    </row>
    <row r="27" spans="1:2" x14ac:dyDescent="0.25">
      <c r="A27"/>
      <c r="B27"/>
    </row>
    <row r="28" spans="1:2" x14ac:dyDescent="0.25">
      <c r="A28"/>
      <c r="B28"/>
    </row>
    <row r="29" spans="1:2" x14ac:dyDescent="0.25">
      <c r="A29"/>
      <c r="B29"/>
    </row>
    <row r="30" spans="1:2" x14ac:dyDescent="0.25">
      <c r="A30"/>
      <c r="B30"/>
    </row>
    <row r="31" spans="1:2" x14ac:dyDescent="0.25">
      <c r="A31"/>
      <c r="B31"/>
    </row>
    <row r="32" spans="1:2" x14ac:dyDescent="0.25">
      <c r="A32"/>
      <c r="B32"/>
    </row>
    <row r="33" spans="1:2" x14ac:dyDescent="0.25">
      <c r="A33"/>
      <c r="B33"/>
    </row>
    <row r="34" spans="1:2" x14ac:dyDescent="0.25">
      <c r="A34"/>
      <c r="B34"/>
    </row>
    <row r="35" spans="1:2" x14ac:dyDescent="0.25">
      <c r="A35"/>
      <c r="B35"/>
    </row>
    <row r="36" spans="1:2" x14ac:dyDescent="0.25">
      <c r="A36"/>
      <c r="B36"/>
    </row>
    <row r="37" spans="1:2" x14ac:dyDescent="0.25">
      <c r="A37"/>
      <c r="B37"/>
    </row>
    <row r="38" spans="1:2" x14ac:dyDescent="0.25">
      <c r="A38"/>
      <c r="B38"/>
    </row>
    <row r="39" spans="1:2" x14ac:dyDescent="0.25">
      <c r="A39"/>
      <c r="B39"/>
    </row>
    <row r="40" spans="1:2" x14ac:dyDescent="0.25">
      <c r="A40"/>
      <c r="B40"/>
    </row>
    <row r="41" spans="1:2" x14ac:dyDescent="0.25">
      <c r="A41"/>
      <c r="B41"/>
    </row>
    <row r="42" spans="1:2" x14ac:dyDescent="0.25">
      <c r="A42"/>
      <c r="B42"/>
    </row>
    <row r="43" spans="1:2" x14ac:dyDescent="0.25">
      <c r="A43"/>
      <c r="B43"/>
    </row>
    <row r="44" spans="1:2" x14ac:dyDescent="0.25">
      <c r="A44"/>
      <c r="B44"/>
    </row>
    <row r="45" spans="1:2" x14ac:dyDescent="0.25">
      <c r="A45"/>
      <c r="B45"/>
    </row>
    <row r="46" spans="1:2" x14ac:dyDescent="0.25">
      <c r="A46"/>
      <c r="B46"/>
    </row>
    <row r="47" spans="1:2" x14ac:dyDescent="0.25">
      <c r="A47"/>
      <c r="B47"/>
    </row>
    <row r="48" spans="1:2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</sheetData>
  <mergeCells count="1">
    <mergeCell ref="A1:B1"/>
  </mergeCells>
  <pageMargins left="0.70866141732283472" right="0.70866141732283472" top="0.43307086614173229" bottom="0.43307086614173229" header="0.31496062992125984" footer="0.31496062992125984"/>
  <pageSetup paperSize="9" scale="66" fitToHeight="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84"/>
  <sheetViews>
    <sheetView topLeftCell="A31" zoomScaleNormal="100" workbookViewId="0">
      <selection activeCell="H43" sqref="H43"/>
    </sheetView>
  </sheetViews>
  <sheetFormatPr defaultRowHeight="15" x14ac:dyDescent="0.25"/>
  <cols>
    <col min="1" max="1" width="66.85546875" style="8" customWidth="1"/>
    <col min="2" max="2" width="18.28515625" style="9" customWidth="1"/>
    <col min="3" max="3" width="16.42578125" customWidth="1"/>
    <col min="4" max="4" width="13.5703125" customWidth="1"/>
    <col min="5" max="5" width="16.85546875" customWidth="1"/>
  </cols>
  <sheetData>
    <row r="1" spans="1:3" ht="52.5" customHeight="1" x14ac:dyDescent="0.4">
      <c r="A1" s="56" t="s">
        <v>91</v>
      </c>
      <c r="B1" s="56"/>
    </row>
    <row r="3" spans="1:3" ht="18.75" x14ac:dyDescent="0.25">
      <c r="A3" s="12" t="s">
        <v>1</v>
      </c>
      <c r="B3" s="13" t="s">
        <v>76</v>
      </c>
      <c r="C3" s="13" t="s">
        <v>64</v>
      </c>
    </row>
    <row r="4" spans="1:3" ht="37.5" x14ac:dyDescent="0.3">
      <c r="A4" s="11" t="s">
        <v>78</v>
      </c>
      <c r="B4" s="25" t="e">
        <f>#REF!/#REF!</f>
        <v>#REF!</v>
      </c>
    </row>
    <row r="5" spans="1:3" ht="18.75" x14ac:dyDescent="0.3">
      <c r="A5" s="15" t="s">
        <v>5</v>
      </c>
      <c r="B5" s="25" t="e">
        <f>#REF!/#REF!</f>
        <v>#REF!</v>
      </c>
    </row>
    <row r="6" spans="1:3" ht="18.75" x14ac:dyDescent="0.3">
      <c r="A6" s="15" t="s">
        <v>6</v>
      </c>
      <c r="B6" s="25" t="e">
        <f>#REF!/#REF!</f>
        <v>#REF!</v>
      </c>
    </row>
    <row r="7" spans="1:3" ht="18.75" x14ac:dyDescent="0.3">
      <c r="A7" s="15" t="s">
        <v>7</v>
      </c>
      <c r="B7" s="25" t="e">
        <f>#REF!/#REF!</f>
        <v>#REF!</v>
      </c>
    </row>
    <row r="8" spans="1:3" ht="18.75" x14ac:dyDescent="0.3">
      <c r="A8" s="15" t="s">
        <v>8</v>
      </c>
      <c r="B8" s="25" t="e">
        <f>#REF!/#REF!</f>
        <v>#REF!</v>
      </c>
    </row>
    <row r="9" spans="1:3" ht="18.75" x14ac:dyDescent="0.3">
      <c r="A9" s="11" t="s">
        <v>9</v>
      </c>
      <c r="B9" s="25" t="e">
        <f>#REF!/#REF!</f>
        <v>#REF!</v>
      </c>
    </row>
    <row r="10" spans="1:3" ht="37.5" x14ac:dyDescent="0.3">
      <c r="A10" s="11" t="s">
        <v>10</v>
      </c>
      <c r="B10" s="25" t="e">
        <f>#REF!/#REF!</f>
        <v>#REF!</v>
      </c>
    </row>
    <row r="11" spans="1:3" ht="18.75" x14ac:dyDescent="0.3">
      <c r="A11" s="11" t="s">
        <v>77</v>
      </c>
      <c r="B11" s="25" t="e">
        <f>#REF!/#REF!</f>
        <v>#REF!</v>
      </c>
    </row>
    <row r="12" spans="1:3" ht="18.75" x14ac:dyDescent="0.3">
      <c r="A12" s="15" t="s">
        <v>12</v>
      </c>
      <c r="B12" s="25" t="e">
        <f>#REF!/#REF!</f>
        <v>#REF!</v>
      </c>
    </row>
    <row r="13" spans="1:3" ht="18.75" x14ac:dyDescent="0.3">
      <c r="A13" s="15" t="s">
        <v>13</v>
      </c>
      <c r="B13" s="25" t="e">
        <f>#REF!/#REF!</f>
        <v>#REF!</v>
      </c>
    </row>
    <row r="14" spans="1:3" ht="18.75" x14ac:dyDescent="0.3">
      <c r="A14" s="11" t="s">
        <v>14</v>
      </c>
      <c r="B14" s="25" t="e">
        <f>#REF!/#REF!</f>
        <v>#REF!</v>
      </c>
    </row>
    <row r="15" spans="1:3" ht="18.75" x14ac:dyDescent="0.3">
      <c r="A15" s="17"/>
      <c r="B15" s="25"/>
    </row>
    <row r="16" spans="1:3" ht="18.75" x14ac:dyDescent="0.3">
      <c r="A16" s="12" t="s">
        <v>16</v>
      </c>
      <c r="B16" s="25"/>
    </row>
    <row r="17" spans="1:2" ht="18.75" x14ac:dyDescent="0.3">
      <c r="A17" s="11" t="s">
        <v>17</v>
      </c>
      <c r="B17" s="25" t="e">
        <f>#REF!/#REF!</f>
        <v>#REF!</v>
      </c>
    </row>
    <row r="18" spans="1:2" ht="18.75" x14ac:dyDescent="0.3">
      <c r="A18" s="11" t="s">
        <v>18</v>
      </c>
      <c r="B18" s="25" t="e">
        <f>#REF!/#REF!</f>
        <v>#REF!</v>
      </c>
    </row>
    <row r="19" spans="1:2" ht="18.75" x14ac:dyDescent="0.3">
      <c r="A19" s="15" t="s">
        <v>19</v>
      </c>
      <c r="B19" s="25" t="e">
        <f>#REF!/#REF!</f>
        <v>#REF!</v>
      </c>
    </row>
    <row r="20" spans="1:2" ht="18.75" x14ac:dyDescent="0.3">
      <c r="A20" s="15" t="s">
        <v>20</v>
      </c>
      <c r="B20" s="25" t="e">
        <f>#REF!/#REF!</f>
        <v>#REF!</v>
      </c>
    </row>
    <row r="21" spans="1:2" ht="18.75" x14ac:dyDescent="0.3">
      <c r="A21" s="15" t="s">
        <v>21</v>
      </c>
      <c r="B21" s="25" t="e">
        <f>#REF!/#REF!</f>
        <v>#REF!</v>
      </c>
    </row>
    <row r="22" spans="1:2" ht="18.75" x14ac:dyDescent="0.3">
      <c r="A22" s="15" t="s">
        <v>24</v>
      </c>
      <c r="B22" s="25" t="e">
        <f>#REF!/#REF!</f>
        <v>#REF!</v>
      </c>
    </row>
    <row r="23" spans="1:2" ht="18.75" x14ac:dyDescent="0.3">
      <c r="A23" s="15" t="s">
        <v>84</v>
      </c>
      <c r="B23" s="25"/>
    </row>
    <row r="24" spans="1:2" ht="18.75" x14ac:dyDescent="0.3">
      <c r="A24" s="15" t="s">
        <v>22</v>
      </c>
      <c r="B24" s="25" t="e">
        <f>#REF!/#REF!</f>
        <v>#REF!</v>
      </c>
    </row>
    <row r="25" spans="1:2" ht="18.75" x14ac:dyDescent="0.3">
      <c r="A25" s="15" t="s">
        <v>23</v>
      </c>
      <c r="B25" s="25" t="e">
        <f>#REF!/#REF!</f>
        <v>#REF!</v>
      </c>
    </row>
    <row r="26" spans="1:2" ht="18.75" x14ac:dyDescent="0.3">
      <c r="A26" s="11" t="s">
        <v>25</v>
      </c>
      <c r="B26" s="25" t="e">
        <f>#REF!/#REF!</f>
        <v>#REF!</v>
      </c>
    </row>
    <row r="27" spans="1:2" ht="18.75" x14ac:dyDescent="0.3">
      <c r="A27" s="15" t="s">
        <v>26</v>
      </c>
      <c r="B27" s="25" t="e">
        <f>#REF!/#REF!</f>
        <v>#REF!</v>
      </c>
    </row>
    <row r="28" spans="1:2" ht="18.75" x14ac:dyDescent="0.3">
      <c r="A28" s="15" t="s">
        <v>27</v>
      </c>
      <c r="B28" s="25" t="e">
        <f>#REF!/#REF!</f>
        <v>#REF!</v>
      </c>
    </row>
    <row r="29" spans="1:2" ht="18.75" x14ac:dyDescent="0.3">
      <c r="A29" s="15" t="s">
        <v>28</v>
      </c>
      <c r="B29" s="25" t="e">
        <f>#REF!/#REF!</f>
        <v>#REF!</v>
      </c>
    </row>
    <row r="30" spans="1:2" ht="18.75" x14ac:dyDescent="0.3">
      <c r="A30" s="15" t="s">
        <v>33</v>
      </c>
      <c r="B30" s="25" t="e">
        <f>#REF!/#REF!</f>
        <v>#REF!</v>
      </c>
    </row>
    <row r="31" spans="1:2" ht="18.75" x14ac:dyDescent="0.3">
      <c r="A31" s="15" t="s">
        <v>29</v>
      </c>
      <c r="B31" s="25" t="e">
        <f>#REF!/#REF!</f>
        <v>#REF!</v>
      </c>
    </row>
    <row r="32" spans="1:2" ht="18.75" x14ac:dyDescent="0.3">
      <c r="A32" s="15" t="s">
        <v>30</v>
      </c>
      <c r="B32" s="25" t="e">
        <f>#REF!/#REF!</f>
        <v>#REF!</v>
      </c>
    </row>
    <row r="33" spans="1:2" ht="18.75" x14ac:dyDescent="0.3">
      <c r="A33" s="15" t="s">
        <v>31</v>
      </c>
      <c r="B33" s="25" t="e">
        <f>#REF!/#REF!</f>
        <v>#REF!</v>
      </c>
    </row>
    <row r="34" spans="1:2" ht="18.75" x14ac:dyDescent="0.3">
      <c r="A34" s="15" t="s">
        <v>32</v>
      </c>
      <c r="B34" s="25" t="e">
        <f>#REF!/#REF!</f>
        <v>#REF!</v>
      </c>
    </row>
    <row r="35" spans="1:2" ht="18.75" x14ac:dyDescent="0.3">
      <c r="A35" s="15" t="s">
        <v>34</v>
      </c>
      <c r="B35" s="25" t="e">
        <f>#REF!/#REF!</f>
        <v>#REF!</v>
      </c>
    </row>
    <row r="36" spans="1:2" ht="18.75" x14ac:dyDescent="0.3">
      <c r="A36" s="15" t="s">
        <v>35</v>
      </c>
      <c r="B36" s="25" t="e">
        <f>#REF!/#REF!</f>
        <v>#REF!</v>
      </c>
    </row>
    <row r="37" spans="1:2" ht="18.75" x14ac:dyDescent="0.3">
      <c r="A37" s="15" t="s">
        <v>36</v>
      </c>
      <c r="B37" s="25" t="e">
        <f>#REF!/#REF!</f>
        <v>#REF!</v>
      </c>
    </row>
    <row r="38" spans="1:2" ht="18.75" x14ac:dyDescent="0.3">
      <c r="A38" s="15" t="s">
        <v>37</v>
      </c>
      <c r="B38" s="25" t="e">
        <f>#REF!/#REF!</f>
        <v>#REF!</v>
      </c>
    </row>
    <row r="39" spans="1:2" ht="18.75" x14ac:dyDescent="0.3">
      <c r="A39" s="15" t="s">
        <v>38</v>
      </c>
      <c r="B39" s="25" t="e">
        <f>#REF!/#REF!</f>
        <v>#REF!</v>
      </c>
    </row>
    <row r="40" spans="1:2" ht="18.75" x14ac:dyDescent="0.3">
      <c r="A40" s="15" t="s">
        <v>39</v>
      </c>
      <c r="B40" s="25" t="e">
        <f>#REF!/#REF!</f>
        <v>#REF!</v>
      </c>
    </row>
    <row r="41" spans="1:2" ht="18.75" x14ac:dyDescent="0.3">
      <c r="A41" s="15" t="s">
        <v>40</v>
      </c>
      <c r="B41" s="25" t="e">
        <f>#REF!/#REF!</f>
        <v>#REF!</v>
      </c>
    </row>
    <row r="42" spans="1:2" ht="18.75" x14ac:dyDescent="0.3">
      <c r="A42" s="15" t="s">
        <v>41</v>
      </c>
      <c r="B42" s="25" t="e">
        <f>#REF!/#REF!</f>
        <v>#REF!</v>
      </c>
    </row>
    <row r="43" spans="1:2" ht="37.5" x14ac:dyDescent="0.3">
      <c r="A43" s="15" t="s">
        <v>42</v>
      </c>
      <c r="B43" s="25" t="e">
        <f>#REF!/#REF!</f>
        <v>#REF!</v>
      </c>
    </row>
    <row r="44" spans="1:2" ht="37.5" x14ac:dyDescent="0.3">
      <c r="A44" s="15" t="s">
        <v>43</v>
      </c>
      <c r="B44" s="25" t="e">
        <f>#REF!/#REF!</f>
        <v>#REF!</v>
      </c>
    </row>
    <row r="45" spans="1:2" ht="37.5" x14ac:dyDescent="0.3">
      <c r="A45" s="15" t="s">
        <v>65</v>
      </c>
      <c r="B45" s="25" t="e">
        <f>#REF!/#REF!</f>
        <v>#REF!</v>
      </c>
    </row>
    <row r="46" spans="1:2" ht="18.75" x14ac:dyDescent="0.3">
      <c r="A46" s="15" t="s">
        <v>45</v>
      </c>
      <c r="B46" s="25" t="e">
        <f>#REF!/#REF!</f>
        <v>#REF!</v>
      </c>
    </row>
    <row r="47" spans="1:2" ht="18.75" x14ac:dyDescent="0.3">
      <c r="A47" s="15" t="s">
        <v>46</v>
      </c>
      <c r="B47" s="25" t="e">
        <f>#REF!/#REF!</f>
        <v>#REF!</v>
      </c>
    </row>
    <row r="48" spans="1:2" ht="18.75" x14ac:dyDescent="0.3">
      <c r="A48" s="15" t="s">
        <v>47</v>
      </c>
      <c r="B48" s="25" t="e">
        <f>#REF!/#REF!</f>
        <v>#REF!</v>
      </c>
    </row>
    <row r="49" spans="1:2" ht="18.75" x14ac:dyDescent="0.3">
      <c r="A49" s="15" t="s">
        <v>48</v>
      </c>
      <c r="B49" s="25" t="e">
        <f>#REF!/#REF!</f>
        <v>#REF!</v>
      </c>
    </row>
    <row r="50" spans="1:2" ht="18.75" x14ac:dyDescent="0.3">
      <c r="A50" s="15" t="s">
        <v>83</v>
      </c>
      <c r="B50" s="25" t="e">
        <f>#REF!/#REF!</f>
        <v>#REF!</v>
      </c>
    </row>
    <row r="51" spans="1:2" ht="18.75" x14ac:dyDescent="0.3">
      <c r="A51" s="15" t="s">
        <v>49</v>
      </c>
      <c r="B51" s="25" t="e">
        <f>#REF!/#REF!</f>
        <v>#REF!</v>
      </c>
    </row>
    <row r="52" spans="1:2" ht="18.75" x14ac:dyDescent="0.3">
      <c r="A52" s="15" t="s">
        <v>50</v>
      </c>
      <c r="B52" s="25" t="e">
        <f>#REF!/#REF!</f>
        <v>#REF!</v>
      </c>
    </row>
    <row r="53" spans="1:2" ht="18.75" x14ac:dyDescent="0.3">
      <c r="A53" s="15" t="s">
        <v>66</v>
      </c>
      <c r="B53" s="25" t="e">
        <f>#REF!/#REF!</f>
        <v>#REF!</v>
      </c>
    </row>
    <row r="54" spans="1:2" ht="18.75" x14ac:dyDescent="0.3">
      <c r="A54" s="15" t="s">
        <v>52</v>
      </c>
      <c r="B54" s="25" t="e">
        <f>#REF!/#REF!</f>
        <v>#REF!</v>
      </c>
    </row>
    <row r="55" spans="1:2" ht="18.75" x14ac:dyDescent="0.3">
      <c r="A55" s="15" t="s">
        <v>53</v>
      </c>
      <c r="B55" s="25" t="e">
        <f>#REF!/#REF!</f>
        <v>#REF!</v>
      </c>
    </row>
    <row r="56" spans="1:2" ht="18.75" x14ac:dyDescent="0.3">
      <c r="A56" s="15" t="s">
        <v>54</v>
      </c>
      <c r="B56" s="25" t="e">
        <f>#REF!/#REF!</f>
        <v>#REF!</v>
      </c>
    </row>
    <row r="57" spans="1:2" ht="18.75" x14ac:dyDescent="0.3">
      <c r="A57" s="15" t="s">
        <v>55</v>
      </c>
      <c r="B57" s="25" t="e">
        <f>#REF!/#REF!</f>
        <v>#REF!</v>
      </c>
    </row>
    <row r="58" spans="1:2" ht="18.75" x14ac:dyDescent="0.3">
      <c r="A58" s="26" t="s">
        <v>92</v>
      </c>
      <c r="B58" s="25" t="e">
        <f>#REF!/#REF!</f>
        <v>#REF!</v>
      </c>
    </row>
    <row r="59" spans="1:2" ht="18.75" x14ac:dyDescent="0.3">
      <c r="A59" s="26" t="s">
        <v>93</v>
      </c>
      <c r="B59" s="25" t="e">
        <f>#REF!/#REF!</f>
        <v>#REF!</v>
      </c>
    </row>
    <row r="60" spans="1:2" ht="18.75" x14ac:dyDescent="0.3">
      <c r="A60" s="26" t="s">
        <v>94</v>
      </c>
      <c r="B60" s="25" t="e">
        <f>#REF!/#REF!</f>
        <v>#REF!</v>
      </c>
    </row>
    <row r="61" spans="1:2" ht="18.75" x14ac:dyDescent="0.3">
      <c r="A61" s="15" t="s">
        <v>68</v>
      </c>
      <c r="B61" s="25" t="e">
        <f>#REF!/#REF!</f>
        <v>#REF!</v>
      </c>
    </row>
    <row r="62" spans="1:2" ht="18.75" x14ac:dyDescent="0.3">
      <c r="A62" s="15" t="s">
        <v>69</v>
      </c>
      <c r="B62" s="25" t="e">
        <f>#REF!/#REF!</f>
        <v>#REF!</v>
      </c>
    </row>
    <row r="63" spans="1:2" ht="18.75" x14ac:dyDescent="0.3">
      <c r="A63" s="15" t="s">
        <v>70</v>
      </c>
      <c r="B63" s="25" t="e">
        <f>#REF!/#REF!</f>
        <v>#REF!</v>
      </c>
    </row>
    <row r="64" spans="1:2" ht="18.75" x14ac:dyDescent="0.3">
      <c r="A64" s="15" t="s">
        <v>71</v>
      </c>
      <c r="B64" s="25" t="e">
        <f>#REF!/#REF!</f>
        <v>#REF!</v>
      </c>
    </row>
    <row r="65" spans="1:2" ht="18.75" x14ac:dyDescent="0.3">
      <c r="A65" s="15" t="s">
        <v>57</v>
      </c>
      <c r="B65" s="25" t="e">
        <f>#REF!/#REF!</f>
        <v>#REF!</v>
      </c>
    </row>
    <row r="66" spans="1:2" ht="18.75" x14ac:dyDescent="0.3">
      <c r="A66" s="26" t="s">
        <v>95</v>
      </c>
      <c r="B66" s="25" t="e">
        <f>#REF!/#REF!</f>
        <v>#REF!</v>
      </c>
    </row>
    <row r="67" spans="1:2" ht="18.75" x14ac:dyDescent="0.3">
      <c r="A67" s="26" t="s">
        <v>96</v>
      </c>
      <c r="B67" s="25" t="e">
        <f>#REF!/#REF!</f>
        <v>#REF!</v>
      </c>
    </row>
    <row r="68" spans="1:2" ht="18.75" x14ac:dyDescent="0.3">
      <c r="A68" s="26" t="s">
        <v>97</v>
      </c>
      <c r="B68" s="25" t="e">
        <f>#REF!/#REF!</f>
        <v>#REF!</v>
      </c>
    </row>
    <row r="69" spans="1:2" ht="18.75" x14ac:dyDescent="0.3">
      <c r="A69" s="26" t="s">
        <v>98</v>
      </c>
      <c r="B69" s="25" t="e">
        <f>#REF!/#REF!</f>
        <v>#REF!</v>
      </c>
    </row>
    <row r="70" spans="1:2" ht="18.75" x14ac:dyDescent="0.3">
      <c r="A70" s="26" t="s">
        <v>100</v>
      </c>
      <c r="B70" s="25" t="e">
        <f>#REF!/#REF!</f>
        <v>#REF!</v>
      </c>
    </row>
    <row r="71" spans="1:2" ht="18.75" x14ac:dyDescent="0.3">
      <c r="A71" s="26" t="s">
        <v>99</v>
      </c>
      <c r="B71" s="25" t="e">
        <f>#REF!/#REF!</f>
        <v>#REF!</v>
      </c>
    </row>
    <row r="72" spans="1:2" ht="18.75" x14ac:dyDescent="0.3">
      <c r="A72" s="26" t="s">
        <v>101</v>
      </c>
      <c r="B72" s="25" t="e">
        <f>#REF!/#REF!</f>
        <v>#REF!</v>
      </c>
    </row>
    <row r="73" spans="1:2" ht="18.75" x14ac:dyDescent="0.3">
      <c r="A73" s="11" t="s">
        <v>58</v>
      </c>
      <c r="B73" s="25" t="e">
        <f>#REF!/#REF!</f>
        <v>#REF!</v>
      </c>
    </row>
    <row r="74" spans="1:2" ht="18.75" x14ac:dyDescent="0.3">
      <c r="A74" s="15" t="s">
        <v>59</v>
      </c>
      <c r="B74" s="25" t="e">
        <f>#REF!/#REF!</f>
        <v>#REF!</v>
      </c>
    </row>
    <row r="75" spans="1:2" ht="18.75" x14ac:dyDescent="0.3">
      <c r="A75" s="11" t="s">
        <v>60</v>
      </c>
      <c r="B75" s="25" t="e">
        <f>#REF!/#REF!</f>
        <v>#REF!</v>
      </c>
    </row>
    <row r="76" spans="1:2" ht="18.75" x14ac:dyDescent="0.3">
      <c r="A76" s="15" t="s">
        <v>72</v>
      </c>
      <c r="B76" s="25" t="e">
        <f>#REF!/#REF!</f>
        <v>#REF!</v>
      </c>
    </row>
    <row r="77" spans="1:2" ht="18.75" x14ac:dyDescent="0.3">
      <c r="A77" s="15" t="s">
        <v>61</v>
      </c>
      <c r="B77" s="25" t="e">
        <f>#REF!/#REF!</f>
        <v>#REF!</v>
      </c>
    </row>
    <row r="78" spans="1:2" ht="18.75" x14ac:dyDescent="0.3">
      <c r="A78" s="15" t="s">
        <v>62</v>
      </c>
      <c r="B78" s="25" t="e">
        <f>#REF!/#REF!</f>
        <v>#REF!</v>
      </c>
    </row>
    <row r="79" spans="1:2" ht="18.75" x14ac:dyDescent="0.3">
      <c r="A79" s="11" t="s">
        <v>14</v>
      </c>
      <c r="B79" s="25" t="e">
        <f>#REF!/#REF!</f>
        <v>#REF!</v>
      </c>
    </row>
    <row r="80" spans="1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</sheetData>
  <mergeCells count="1">
    <mergeCell ref="A1:B1"/>
  </mergeCells>
  <pageMargins left="0.70866141732283472" right="0.70866141732283472" top="0.43307086614173229" bottom="0.43307086614173229" header="0.31496062992125984" footer="0.31496062992125984"/>
  <pageSetup paperSize="9" scale="66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62"/>
  <sheetViews>
    <sheetView tabSelected="1" view="pageBreakPreview" topLeftCell="A39" zoomScale="60" zoomScaleNormal="100" workbookViewId="0">
      <selection activeCell="B59" sqref="B59"/>
    </sheetView>
  </sheetViews>
  <sheetFormatPr defaultRowHeight="15.75" x14ac:dyDescent="0.25"/>
  <cols>
    <col min="1" max="1" width="66.85546875" style="27" customWidth="1"/>
    <col min="2" max="2" width="18.7109375" style="27" customWidth="1"/>
    <col min="3" max="3" width="17.5703125" style="27" customWidth="1"/>
    <col min="4" max="4" width="18.7109375" style="50" customWidth="1"/>
    <col min="5" max="5" width="20.5703125" style="27" customWidth="1"/>
    <col min="6" max="6" width="19.5703125" style="27" customWidth="1"/>
    <col min="7" max="8" width="15.42578125" style="27" customWidth="1"/>
  </cols>
  <sheetData>
    <row r="1" spans="1:14" ht="24.75" customHeight="1" x14ac:dyDescent="0.3">
      <c r="A1" s="57" t="s">
        <v>122</v>
      </c>
      <c r="B1" s="57"/>
      <c r="C1" s="57"/>
      <c r="D1" s="57"/>
      <c r="E1" s="57"/>
      <c r="F1" s="57"/>
      <c r="G1" s="57"/>
      <c r="H1" s="37"/>
    </row>
    <row r="2" spans="1:14" ht="20.100000000000001" customHeight="1" x14ac:dyDescent="0.25"/>
    <row r="3" spans="1:14" s="14" customFormat="1" ht="36.75" customHeight="1" x14ac:dyDescent="0.25">
      <c r="A3" s="52" t="s">
        <v>1</v>
      </c>
      <c r="B3" s="28" t="s">
        <v>120</v>
      </c>
      <c r="C3" s="28" t="s">
        <v>133</v>
      </c>
      <c r="D3" s="49" t="s">
        <v>64</v>
      </c>
      <c r="E3" s="13" t="s">
        <v>121</v>
      </c>
      <c r="F3" s="43" t="s">
        <v>134</v>
      </c>
      <c r="G3" s="13" t="s">
        <v>64</v>
      </c>
      <c r="H3" s="38"/>
    </row>
    <row r="4" spans="1:14" s="8" customFormat="1" ht="36.75" customHeight="1" x14ac:dyDescent="0.25">
      <c r="A4" s="53" t="s">
        <v>78</v>
      </c>
      <c r="B4" s="45">
        <f>(317915.54/7.5345)</f>
        <v>42194.643307452381</v>
      </c>
      <c r="C4" s="45">
        <f>(171517.02/7.5345)</f>
        <v>22764.220585307583</v>
      </c>
      <c r="D4" s="51">
        <f>(C4/B4)</f>
        <v>0.53950498928111534</v>
      </c>
      <c r="E4" s="40">
        <v>45393.66</v>
      </c>
      <c r="F4" s="40">
        <v>33369.699999999997</v>
      </c>
      <c r="G4" s="36">
        <f>(F4/E4)</f>
        <v>0.73511807596038725</v>
      </c>
      <c r="H4" s="39"/>
    </row>
    <row r="5" spans="1:14" ht="24.95" customHeight="1" x14ac:dyDescent="0.25">
      <c r="A5" s="53" t="s">
        <v>116</v>
      </c>
      <c r="B5" s="45">
        <f>(51002.5/7.5345)</f>
        <v>6769.1950361669651</v>
      </c>
      <c r="C5" s="45">
        <f>(15252.5/7.5345)</f>
        <v>2024.3546353440838</v>
      </c>
      <c r="D5" s="51">
        <f t="shared" ref="D5:D52" si="0">(C5/B5)</f>
        <v>0.29905396794274791</v>
      </c>
      <c r="E5" s="42">
        <v>3019.44</v>
      </c>
      <c r="F5" s="42">
        <v>5120.83</v>
      </c>
      <c r="G5" s="36">
        <f t="shared" ref="G5:G43" si="1">F5/E5</f>
        <v>1.6959535543014599</v>
      </c>
      <c r="H5" s="39"/>
    </row>
    <row r="6" spans="1:14" ht="24.95" customHeight="1" x14ac:dyDescent="0.25">
      <c r="A6" s="54" t="s">
        <v>109</v>
      </c>
      <c r="B6" s="46">
        <f>(5604883.02/7.5345)</f>
        <v>743895.81524985062</v>
      </c>
      <c r="C6" s="46">
        <f>(2666133.58/7.5345)</f>
        <v>353856.73634614109</v>
      </c>
      <c r="D6" s="51">
        <f t="shared" si="0"/>
        <v>0.47568050403307083</v>
      </c>
      <c r="E6" s="41">
        <v>745200</v>
      </c>
      <c r="F6" s="41">
        <v>391285.39</v>
      </c>
      <c r="G6" s="36">
        <f t="shared" si="1"/>
        <v>0.52507432903918416</v>
      </c>
      <c r="H6" s="39"/>
    </row>
    <row r="7" spans="1:14" ht="24.95" customHeight="1" x14ac:dyDescent="0.25">
      <c r="A7" s="54" t="s">
        <v>123</v>
      </c>
      <c r="B7" s="46">
        <f>(380000/7.5345)</f>
        <v>50434.667197557901</v>
      </c>
      <c r="C7" s="46">
        <f>(178492.5/7.5345)</f>
        <v>23690.02588094764</v>
      </c>
      <c r="D7" s="51"/>
      <c r="E7" s="41">
        <v>40120</v>
      </c>
      <c r="F7" s="41">
        <v>21253.19</v>
      </c>
      <c r="G7" s="36"/>
      <c r="H7" s="39"/>
    </row>
    <row r="8" spans="1:14" ht="24.95" customHeight="1" x14ac:dyDescent="0.25">
      <c r="A8" s="54" t="s">
        <v>114</v>
      </c>
      <c r="B8" s="46"/>
      <c r="C8" s="46"/>
      <c r="D8" s="51"/>
      <c r="E8" s="41"/>
      <c r="F8" s="41"/>
      <c r="G8" s="36"/>
      <c r="H8" s="39"/>
    </row>
    <row r="9" spans="1:14" ht="24.95" customHeight="1" x14ac:dyDescent="0.25">
      <c r="A9" s="54" t="s">
        <v>113</v>
      </c>
      <c r="B9" s="46">
        <f>(257665.12/7.5345)</f>
        <v>34198.03835689163</v>
      </c>
      <c r="C9" s="46">
        <f>(119473.96/7.5345)</f>
        <v>15856.919503616697</v>
      </c>
      <c r="D9" s="51">
        <f>D7</f>
        <v>0</v>
      </c>
      <c r="E9" s="41">
        <v>42934.36</v>
      </c>
      <c r="F9" s="41">
        <v>14606.29</v>
      </c>
      <c r="G9" s="36">
        <v>0.92</v>
      </c>
      <c r="H9" s="39"/>
    </row>
    <row r="10" spans="1:14" ht="24.95" customHeight="1" x14ac:dyDescent="0.25">
      <c r="A10" s="54" t="s">
        <v>112</v>
      </c>
      <c r="B10" s="46">
        <f>(321720.94/7.5345)</f>
        <v>42699.706682593402</v>
      </c>
      <c r="C10" s="46">
        <f>(163298/7.5345)</f>
        <v>21673.369168491605</v>
      </c>
      <c r="D10" s="51">
        <f t="shared" si="0"/>
        <v>0.50757653511767065</v>
      </c>
      <c r="E10" s="41">
        <v>45152.3</v>
      </c>
      <c r="F10" s="41">
        <v>22637.279999999999</v>
      </c>
      <c r="G10" s="36">
        <v>0.77</v>
      </c>
      <c r="H10" s="39"/>
    </row>
    <row r="11" spans="1:14" ht="24.95" customHeight="1" x14ac:dyDescent="0.25">
      <c r="A11" s="54" t="s">
        <v>110</v>
      </c>
      <c r="B11" s="46">
        <f>(1181140.58/7.5345)</f>
        <v>156764.29491008029</v>
      </c>
      <c r="C11" s="46">
        <f>(449023.62/7.5345)</f>
        <v>59595.675890901846</v>
      </c>
      <c r="D11" s="51">
        <f t="shared" si="0"/>
        <v>0.38016103045075295</v>
      </c>
      <c r="E11" s="41">
        <v>169941.78</v>
      </c>
      <c r="F11" s="41">
        <v>58100.23</v>
      </c>
      <c r="G11" s="36">
        <f t="shared" si="1"/>
        <v>0.3418831437448755</v>
      </c>
      <c r="H11" s="39"/>
      <c r="J11" s="35"/>
    </row>
    <row r="12" spans="1:14" ht="24.95" customHeight="1" x14ac:dyDescent="0.25">
      <c r="A12" s="53" t="s">
        <v>14</v>
      </c>
      <c r="B12" s="45">
        <f>SUM(B4:B11)</f>
        <v>1076956.3607405932</v>
      </c>
      <c r="C12" s="45">
        <f>SUM(C4:C11)</f>
        <v>499461.30201075057</v>
      </c>
      <c r="D12" s="51">
        <f t="shared" si="0"/>
        <v>0.46377116122633311</v>
      </c>
      <c r="E12" s="42">
        <f>SUM(E4:E11)</f>
        <v>1091761.54</v>
      </c>
      <c r="F12" s="42">
        <f>SUM(F4:F11)</f>
        <v>546372.91</v>
      </c>
      <c r="G12" s="36">
        <f>(F12/E12)</f>
        <v>0.50045077609163624</v>
      </c>
      <c r="H12" s="39"/>
    </row>
    <row r="13" spans="1:14" ht="39" customHeight="1" x14ac:dyDescent="0.25">
      <c r="A13" s="32"/>
      <c r="B13" s="29"/>
      <c r="C13" s="45"/>
      <c r="D13" s="51"/>
      <c r="E13" s="31"/>
      <c r="F13" s="41"/>
      <c r="G13" s="36"/>
      <c r="H13" s="39"/>
      <c r="J13" s="35"/>
      <c r="N13" t="s">
        <v>117</v>
      </c>
    </row>
    <row r="14" spans="1:14" s="18" customFormat="1" ht="36.75" customHeight="1" x14ac:dyDescent="0.25">
      <c r="A14" s="52" t="s">
        <v>16</v>
      </c>
      <c r="B14" s="28"/>
      <c r="C14" s="28"/>
      <c r="D14" s="51"/>
      <c r="E14" s="42"/>
      <c r="F14" s="42"/>
      <c r="G14" s="36"/>
      <c r="H14" s="39"/>
    </row>
    <row r="15" spans="1:14" ht="24.95" customHeight="1" x14ac:dyDescent="0.25">
      <c r="A15" s="29" t="s">
        <v>17</v>
      </c>
      <c r="B15" s="29"/>
      <c r="C15" s="29"/>
      <c r="D15" s="51"/>
      <c r="E15" s="42"/>
      <c r="F15" s="42"/>
      <c r="G15" s="36"/>
      <c r="H15" s="39"/>
    </row>
    <row r="16" spans="1:14" ht="24.95" customHeight="1" x14ac:dyDescent="0.25">
      <c r="A16" s="29" t="s">
        <v>18</v>
      </c>
      <c r="B16" s="45"/>
      <c r="C16" s="45"/>
      <c r="D16" s="51"/>
      <c r="E16" s="42"/>
      <c r="F16" s="42"/>
      <c r="G16" s="36"/>
      <c r="H16" s="39"/>
    </row>
    <row r="17" spans="1:8" ht="24.95" customHeight="1" x14ac:dyDescent="0.25">
      <c r="A17" s="30" t="s">
        <v>19</v>
      </c>
      <c r="B17" s="46">
        <f>(4443139.79/7.5345)</f>
        <v>589705.99110757175</v>
      </c>
      <c r="C17" s="46">
        <f>(2093625.61/7.5345)</f>
        <v>277871.87072798458</v>
      </c>
      <c r="D17" s="51">
        <f t="shared" si="0"/>
        <v>0.47120408291272786</v>
      </c>
      <c r="E17" s="41">
        <v>598535.71</v>
      </c>
      <c r="F17" s="41">
        <v>292186.09999999998</v>
      </c>
      <c r="G17" s="36">
        <f t="shared" si="1"/>
        <v>0.48816819968853653</v>
      </c>
      <c r="H17" s="39"/>
    </row>
    <row r="18" spans="1:8" ht="24.95" customHeight="1" x14ac:dyDescent="0.25">
      <c r="A18" s="30" t="s">
        <v>124</v>
      </c>
      <c r="B18" s="46">
        <f>(85320/7.5345)</f>
        <v>11323.910013935894</v>
      </c>
      <c r="C18" s="46">
        <f>(47682.82/7.5345)</f>
        <v>6328.5977835290987</v>
      </c>
      <c r="D18" s="51"/>
      <c r="E18" s="41">
        <v>11323.91</v>
      </c>
      <c r="F18" s="41">
        <v>9060.32</v>
      </c>
      <c r="G18" s="36"/>
      <c r="H18" s="39"/>
    </row>
    <row r="19" spans="1:8" ht="24.95" customHeight="1" x14ac:dyDescent="0.25">
      <c r="A19" s="30" t="s">
        <v>125</v>
      </c>
      <c r="B19" s="46">
        <f>(314000/7.5345)</f>
        <v>41674.961842192577</v>
      </c>
      <c r="C19" s="46">
        <f>(156873.55/7.5345)</f>
        <v>20820.698121972258</v>
      </c>
      <c r="D19" s="51"/>
      <c r="E19" s="41">
        <v>41674.870000000003</v>
      </c>
      <c r="F19" s="41">
        <v>22963.84</v>
      </c>
      <c r="G19" s="36"/>
      <c r="H19" s="39"/>
    </row>
    <row r="20" spans="1:8" ht="24.95" customHeight="1" x14ac:dyDescent="0.25">
      <c r="A20" s="30" t="s">
        <v>111</v>
      </c>
      <c r="B20" s="46">
        <f>(176050/7.5345)</f>
        <v>23365.850421394916</v>
      </c>
      <c r="C20" s="46">
        <f>(105147.03/7.5345)</f>
        <v>13955.409118056938</v>
      </c>
      <c r="D20" s="51">
        <f t="shared" si="0"/>
        <v>0.59725663163873899</v>
      </c>
      <c r="E20" s="41">
        <v>22669.08</v>
      </c>
      <c r="F20" s="41">
        <v>20744.11</v>
      </c>
      <c r="G20" s="36"/>
      <c r="H20" s="39"/>
    </row>
    <row r="21" spans="1:8" ht="24.95" customHeight="1" x14ac:dyDescent="0.25">
      <c r="A21" s="30" t="s">
        <v>126</v>
      </c>
      <c r="B21" s="46">
        <f>(20400/7.5345)</f>
        <v>2707.5452916583713</v>
      </c>
      <c r="C21" s="46">
        <f>(8500/7.5345)</f>
        <v>1128.1438715243214</v>
      </c>
      <c r="D21" s="51"/>
      <c r="E21" s="41">
        <v>3360</v>
      </c>
      <c r="F21" s="41">
        <v>3399.42</v>
      </c>
      <c r="G21" s="36"/>
      <c r="H21" s="39"/>
    </row>
    <row r="22" spans="1:8" ht="24.95" customHeight="1" x14ac:dyDescent="0.25">
      <c r="A22" s="30" t="s">
        <v>22</v>
      </c>
      <c r="B22" s="46">
        <f>(782850.62/7.5345)</f>
        <v>103902.13285553122</v>
      </c>
      <c r="C22" s="46">
        <f>(379200.03/7.5345)</f>
        <v>50328.492932510453</v>
      </c>
      <c r="D22" s="51">
        <f t="shared" si="0"/>
        <v>0.48438363630599157</v>
      </c>
      <c r="E22" s="41">
        <v>105032.4</v>
      </c>
      <c r="F22" s="41">
        <v>53723.1</v>
      </c>
      <c r="G22" s="36">
        <f t="shared" si="1"/>
        <v>0.51149074000022854</v>
      </c>
      <c r="H22" s="39"/>
    </row>
    <row r="23" spans="1:8" ht="24.95" customHeight="1" x14ac:dyDescent="0.25">
      <c r="A23" s="30" t="s">
        <v>119</v>
      </c>
      <c r="B23" s="46">
        <f>(49371.28/7.5345)</f>
        <v>6552.6949366248582</v>
      </c>
      <c r="C23" s="46"/>
      <c r="D23" s="51"/>
      <c r="E23" s="41"/>
      <c r="F23" s="41"/>
      <c r="G23" s="36"/>
      <c r="H23" s="39"/>
    </row>
    <row r="24" spans="1:8" ht="24.95" customHeight="1" x14ac:dyDescent="0.25">
      <c r="A24" s="29" t="s">
        <v>25</v>
      </c>
      <c r="B24" s="45"/>
      <c r="C24" s="45"/>
      <c r="D24" s="51"/>
      <c r="E24" s="42"/>
      <c r="F24" s="42"/>
      <c r="G24" s="36"/>
      <c r="H24" s="39"/>
    </row>
    <row r="25" spans="1:8" ht="24.95" customHeight="1" x14ac:dyDescent="0.25">
      <c r="A25" s="29" t="s">
        <v>103</v>
      </c>
      <c r="B25" s="45"/>
      <c r="C25" s="45"/>
      <c r="D25" s="51"/>
      <c r="E25" s="42"/>
      <c r="F25" s="42"/>
      <c r="G25" s="36"/>
      <c r="H25" s="39"/>
    </row>
    <row r="26" spans="1:8" ht="24.95" customHeight="1" x14ac:dyDescent="0.25">
      <c r="A26" s="30" t="s">
        <v>127</v>
      </c>
      <c r="B26" s="46">
        <f>(12520/7.5345)</f>
        <v>1661.6895613511181</v>
      </c>
      <c r="C26" s="46">
        <f>(11184.92/7.5345)</f>
        <v>1484.4939942929191</v>
      </c>
      <c r="D26" s="51">
        <f t="shared" si="0"/>
        <v>0.89336421725239612</v>
      </c>
      <c r="E26" s="41">
        <v>2372.87</v>
      </c>
      <c r="F26" s="41">
        <v>3084.95</v>
      </c>
      <c r="G26" s="36"/>
      <c r="H26" s="39"/>
    </row>
    <row r="27" spans="1:8" ht="24.95" customHeight="1" x14ac:dyDescent="0.25">
      <c r="A27" s="29" t="s">
        <v>29</v>
      </c>
      <c r="B27" s="45">
        <f>(469080.63/7.5345)</f>
        <v>62257.698586502091</v>
      </c>
      <c r="C27" s="45">
        <f>(215759.09/7.5345)</f>
        <v>28636.152365784059</v>
      </c>
      <c r="D27" s="51">
        <f t="shared" si="0"/>
        <v>0.45996162749248459</v>
      </c>
      <c r="E27" s="42">
        <v>57612.19</v>
      </c>
      <c r="F27" s="42">
        <v>31095.78</v>
      </c>
      <c r="G27" s="36">
        <f t="shared" si="1"/>
        <v>0.53974306479236422</v>
      </c>
      <c r="H27" s="39"/>
    </row>
    <row r="28" spans="1:8" ht="24.95" customHeight="1" x14ac:dyDescent="0.25">
      <c r="A28" s="30" t="s">
        <v>128</v>
      </c>
      <c r="B28" s="46">
        <f>(116000/7.5345)</f>
        <v>15395.845776096621</v>
      </c>
      <c r="C28" s="46">
        <f>(55763.96/7.5345)</f>
        <v>7401.1493795208698</v>
      </c>
      <c r="D28" s="51">
        <f t="shared" si="0"/>
        <v>0.48072379310344826</v>
      </c>
      <c r="E28" s="42">
        <v>11697.8</v>
      </c>
      <c r="F28" s="42">
        <v>7434.42</v>
      </c>
      <c r="G28" s="36">
        <f t="shared" si="1"/>
        <v>0.6355400160713981</v>
      </c>
      <c r="H28" s="39"/>
    </row>
    <row r="29" spans="1:8" ht="24.95" customHeight="1" x14ac:dyDescent="0.25">
      <c r="A29" s="30" t="s">
        <v>35</v>
      </c>
      <c r="B29" s="30"/>
      <c r="C29" s="46"/>
      <c r="D29" s="51"/>
      <c r="E29" s="41"/>
      <c r="F29" s="41"/>
      <c r="G29" s="36"/>
      <c r="H29" s="39"/>
    </row>
    <row r="30" spans="1:8" ht="24.95" customHeight="1" x14ac:dyDescent="0.25">
      <c r="A30" s="29" t="s">
        <v>38</v>
      </c>
      <c r="B30" s="45">
        <f>(392710/7.5345)</f>
        <v>52121.574092507792</v>
      </c>
      <c r="C30" s="45">
        <f>(232096.1/7.5345)</f>
        <v>30804.446214081891</v>
      </c>
      <c r="D30" s="51">
        <f t="shared" si="0"/>
        <v>0.59101143337322715</v>
      </c>
      <c r="E30" s="42">
        <v>60617.87</v>
      </c>
      <c r="F30" s="42">
        <v>40848.81</v>
      </c>
      <c r="G30" s="36">
        <f t="shared" si="1"/>
        <v>0.67387405727057048</v>
      </c>
      <c r="H30" s="39"/>
    </row>
    <row r="31" spans="1:8" ht="24.95" customHeight="1" x14ac:dyDescent="0.25">
      <c r="A31" s="29" t="s">
        <v>104</v>
      </c>
      <c r="B31" s="45">
        <f>(467769.72/7.5345)</f>
        <v>62083.710929723267</v>
      </c>
      <c r="C31" s="45">
        <f>(266926.6/7.5345)</f>
        <v>35427.247992567514</v>
      </c>
      <c r="D31" s="51">
        <f t="shared" si="0"/>
        <v>0.57063676545801201</v>
      </c>
      <c r="E31" s="42">
        <v>69493.77</v>
      </c>
      <c r="F31" s="42">
        <v>32624.98</v>
      </c>
      <c r="G31" s="36">
        <f t="shared" si="1"/>
        <v>0.4694662557521343</v>
      </c>
      <c r="H31" s="39"/>
    </row>
    <row r="32" spans="1:8" ht="27.75" customHeight="1" x14ac:dyDescent="0.25">
      <c r="A32" s="29" t="s">
        <v>105</v>
      </c>
      <c r="B32" s="45">
        <f>(25612/7.5345)</f>
        <v>3399.2965691154022</v>
      </c>
      <c r="C32" s="45">
        <f>(7393.66/7.5345)</f>
        <v>981.30731966288397</v>
      </c>
      <c r="D32" s="51">
        <f t="shared" si="0"/>
        <v>0.28867952522255191</v>
      </c>
      <c r="E32" s="42">
        <v>2757.51</v>
      </c>
      <c r="F32" s="42">
        <v>1023.76</v>
      </c>
      <c r="G32" s="36">
        <f t="shared" si="1"/>
        <v>0.37126247955583114</v>
      </c>
      <c r="H32" s="39"/>
    </row>
    <row r="33" spans="1:8" ht="24.95" customHeight="1" x14ac:dyDescent="0.25">
      <c r="A33" s="29" t="s">
        <v>45</v>
      </c>
      <c r="B33" s="45">
        <f>(10690/7.5345)</f>
        <v>1418.8068219523525</v>
      </c>
      <c r="C33" s="45">
        <f>(5753.1/7.5345)</f>
        <v>763.56758909018515</v>
      </c>
      <c r="D33" s="51">
        <f t="shared" si="0"/>
        <v>0.53817586529466788</v>
      </c>
      <c r="E33" s="42">
        <v>553.02</v>
      </c>
      <c r="F33" s="42">
        <v>231.61</v>
      </c>
      <c r="G33" s="36">
        <f t="shared" si="1"/>
        <v>0.41880944631297246</v>
      </c>
      <c r="H33" s="39"/>
    </row>
    <row r="34" spans="1:8" ht="24.95" customHeight="1" x14ac:dyDescent="0.25">
      <c r="A34" s="29" t="s">
        <v>129</v>
      </c>
      <c r="B34" s="45">
        <f>(39352/7.5345)</f>
        <v>5222.9079567323643</v>
      </c>
      <c r="C34" s="45">
        <f>(28470.29/7.5345)</f>
        <v>3778.6568451788439</v>
      </c>
      <c r="D34" s="51">
        <f t="shared" si="0"/>
        <v>0.72347758690790809</v>
      </c>
      <c r="E34" s="42">
        <v>4992.6099999999997</v>
      </c>
      <c r="F34" s="42">
        <v>3750.21</v>
      </c>
      <c r="G34" s="36">
        <f t="shared" si="1"/>
        <v>0.75115220295596896</v>
      </c>
      <c r="H34" s="39"/>
    </row>
    <row r="35" spans="1:8" ht="24.95" customHeight="1" x14ac:dyDescent="0.25">
      <c r="A35" s="30" t="s">
        <v>106</v>
      </c>
      <c r="B35" s="46"/>
      <c r="C35" s="46"/>
      <c r="D35" s="51"/>
      <c r="E35" s="41"/>
      <c r="F35" s="41"/>
      <c r="G35" s="36"/>
      <c r="H35" s="39"/>
    </row>
    <row r="36" spans="1:8" ht="24.95" customHeight="1" x14ac:dyDescent="0.25">
      <c r="A36" s="29" t="s">
        <v>49</v>
      </c>
      <c r="B36" s="45">
        <f>(62619.39/7.5345)</f>
        <v>8311.0213020107494</v>
      </c>
      <c r="C36" s="45">
        <f>(22875.81/7.5345)</f>
        <v>3036.141747959387</v>
      </c>
      <c r="D36" s="51">
        <f t="shared" si="0"/>
        <v>0.36531512044432252</v>
      </c>
      <c r="E36" s="42">
        <v>9663.2000000000007</v>
      </c>
      <c r="F36" s="42">
        <v>4535.8500000000004</v>
      </c>
      <c r="G36" s="36">
        <f t="shared" si="1"/>
        <v>0.46939419653944864</v>
      </c>
      <c r="H36" s="39"/>
    </row>
    <row r="37" spans="1:8" ht="24.95" customHeight="1" x14ac:dyDescent="0.25">
      <c r="A37" s="29" t="s">
        <v>115</v>
      </c>
      <c r="B37" s="45">
        <f>(2210/7.5345)</f>
        <v>293.31740659632356</v>
      </c>
      <c r="C37" s="45">
        <f>(1605/7.5345)</f>
        <v>213.02010750547481</v>
      </c>
      <c r="D37" s="51">
        <f t="shared" si="0"/>
        <v>0.72624434389140269</v>
      </c>
      <c r="E37" s="42">
        <v>132.72</v>
      </c>
      <c r="F37" s="42">
        <v>63.72</v>
      </c>
      <c r="G37" s="36">
        <f t="shared" si="1"/>
        <v>0.48010849909584086</v>
      </c>
      <c r="H37" s="39"/>
    </row>
    <row r="38" spans="1:8" ht="24.95" customHeight="1" x14ac:dyDescent="0.25">
      <c r="A38" s="29" t="s">
        <v>50</v>
      </c>
      <c r="B38" s="45">
        <f>(63020/7.5345)</f>
        <v>8364.1913862897327</v>
      </c>
      <c r="C38" s="45">
        <f>(34706.28/7.5345)</f>
        <v>4606.3149512243672</v>
      </c>
      <c r="D38" s="51">
        <f t="shared" si="0"/>
        <v>0.55071850206283723</v>
      </c>
      <c r="E38" s="42">
        <v>10364.59</v>
      </c>
      <c r="F38" s="42">
        <v>5653.88</v>
      </c>
      <c r="G38" s="36">
        <f t="shared" si="1"/>
        <v>0.5454996290253642</v>
      </c>
      <c r="H38" s="39"/>
    </row>
    <row r="39" spans="1:8" ht="24.95" customHeight="1" x14ac:dyDescent="0.25">
      <c r="A39" s="29" t="s">
        <v>130</v>
      </c>
      <c r="B39" s="45">
        <f>(18000/7.5345)</f>
        <v>2389.0105514632687</v>
      </c>
      <c r="C39" s="45">
        <f>(6085.36/7.5345)</f>
        <v>807.6660694140287</v>
      </c>
      <c r="D39" s="51">
        <f t="shared" si="0"/>
        <v>0.33807555555555557</v>
      </c>
      <c r="E39" s="42">
        <v>1751.94</v>
      </c>
      <c r="F39" s="42">
        <v>315.8</v>
      </c>
      <c r="G39" s="36">
        <f t="shared" si="1"/>
        <v>0.18025731474822196</v>
      </c>
      <c r="H39" s="39"/>
    </row>
    <row r="40" spans="1:8" ht="24.95" customHeight="1" x14ac:dyDescent="0.25">
      <c r="A40" s="29" t="s">
        <v>107</v>
      </c>
      <c r="B40" s="45"/>
      <c r="C40" s="45">
        <f>(7950/7.5345)</f>
        <v>1055.1463268962771</v>
      </c>
      <c r="D40" s="51" t="e">
        <f t="shared" si="0"/>
        <v>#DIV/0!</v>
      </c>
      <c r="E40" s="42"/>
      <c r="F40" s="42">
        <v>304.70999999999998</v>
      </c>
      <c r="G40" s="36" t="e">
        <f t="shared" si="1"/>
        <v>#DIV/0!</v>
      </c>
      <c r="H40" s="39"/>
    </row>
    <row r="41" spans="1:8" ht="24.95" customHeight="1" x14ac:dyDescent="0.25">
      <c r="A41" s="29" t="s">
        <v>131</v>
      </c>
      <c r="B41" s="45">
        <f>(14000/7.5345)</f>
        <v>1858.1193178047647</v>
      </c>
      <c r="C41" s="45">
        <f>(7702.5/7.5345)</f>
        <v>1022.2974318136571</v>
      </c>
      <c r="D41" s="51">
        <f t="shared" si="0"/>
        <v>0.55017857142857141</v>
      </c>
      <c r="E41" s="42">
        <v>1869</v>
      </c>
      <c r="F41" s="42">
        <v>1203.3399999999999</v>
      </c>
      <c r="G41" s="36">
        <f t="shared" si="1"/>
        <v>0.64384162653825572</v>
      </c>
      <c r="H41" s="39"/>
    </row>
    <row r="42" spans="1:8" ht="24.95" customHeight="1" x14ac:dyDescent="0.25">
      <c r="A42" s="34" t="s">
        <v>55</v>
      </c>
      <c r="B42" s="47">
        <f>(8120/7.5345)</f>
        <v>1077.7092043267635</v>
      </c>
      <c r="C42" s="47">
        <f>(7810.77/7.5345)</f>
        <v>1036.6673302807087</v>
      </c>
      <c r="D42" s="51">
        <f t="shared" si="0"/>
        <v>0.96191748768472907</v>
      </c>
      <c r="E42" s="42">
        <v>352</v>
      </c>
      <c r="F42" s="42">
        <v>1086.23</v>
      </c>
      <c r="G42" s="36">
        <f t="shared" si="1"/>
        <v>3.0858806818181819</v>
      </c>
      <c r="H42" s="39"/>
    </row>
    <row r="43" spans="1:8" ht="24.95" customHeight="1" x14ac:dyDescent="0.25">
      <c r="A43" s="29" t="s">
        <v>68</v>
      </c>
      <c r="B43" s="45">
        <f>(5000/7.5345)</f>
        <v>663.61404207313024</v>
      </c>
      <c r="C43" s="45">
        <f>(4511.58/7.5345)</f>
        <v>598.78956798725858</v>
      </c>
      <c r="D43" s="51">
        <f t="shared" si="0"/>
        <v>0.90231600000000001</v>
      </c>
      <c r="E43" s="42">
        <v>530.89</v>
      </c>
      <c r="F43" s="42">
        <v>86.58</v>
      </c>
      <c r="G43" s="36">
        <f t="shared" si="1"/>
        <v>0.16308463146791238</v>
      </c>
      <c r="H43" s="39"/>
    </row>
    <row r="44" spans="1:8" ht="24.95" customHeight="1" x14ac:dyDescent="0.25">
      <c r="A44" s="29" t="s">
        <v>69</v>
      </c>
      <c r="B44" s="45">
        <f>(10924/7.5345)</f>
        <v>1449.8639591213748</v>
      </c>
      <c r="C44" s="45">
        <f>(3128/7.5345)</f>
        <v>415.15694472095026</v>
      </c>
      <c r="D44" s="51">
        <f t="shared" si="0"/>
        <v>0.28634199926766751</v>
      </c>
      <c r="E44" s="42">
        <v>1449.86</v>
      </c>
      <c r="F44" s="42">
        <v>610</v>
      </c>
      <c r="G44" s="36"/>
      <c r="H44" s="39"/>
    </row>
    <row r="45" spans="1:8" ht="24.95" customHeight="1" x14ac:dyDescent="0.25">
      <c r="A45" s="29" t="s">
        <v>70</v>
      </c>
      <c r="B45" s="45">
        <f>(636/7.5345)</f>
        <v>84.411706151702163</v>
      </c>
      <c r="C45" s="45">
        <f>(356.97/7.5345)</f>
        <v>47.378060919769062</v>
      </c>
      <c r="D45" s="51">
        <f t="shared" si="0"/>
        <v>0.56127358490566037</v>
      </c>
      <c r="E45" s="42">
        <v>39.82</v>
      </c>
      <c r="F45" s="42">
        <v>34.880000000000003</v>
      </c>
      <c r="G45" s="36"/>
      <c r="H45" s="39"/>
    </row>
    <row r="46" spans="1:8" ht="24.95" customHeight="1" x14ac:dyDescent="0.25">
      <c r="A46" s="29" t="s">
        <v>119</v>
      </c>
      <c r="B46" s="45">
        <f>(300/7.5345)</f>
        <v>39.816842524387816</v>
      </c>
      <c r="C46" s="45">
        <f>(300/7.5345)</f>
        <v>39.816842524387816</v>
      </c>
      <c r="D46" s="51">
        <f t="shared" si="0"/>
        <v>1</v>
      </c>
      <c r="E46" s="41">
        <v>255.2</v>
      </c>
      <c r="F46" s="42">
        <v>255.2</v>
      </c>
      <c r="G46" s="36"/>
      <c r="H46" s="39"/>
    </row>
    <row r="47" spans="1:8" ht="24.95" customHeight="1" x14ac:dyDescent="0.25">
      <c r="A47" s="29" t="s">
        <v>108</v>
      </c>
      <c r="B47" s="45">
        <f>(33020/7.5345)</f>
        <v>4382.5071338509524</v>
      </c>
      <c r="C47" s="45">
        <f>(19072.48/7.5345)</f>
        <v>2531.353109031787</v>
      </c>
      <c r="D47" s="51">
        <f t="shared" si="0"/>
        <v>0.57760387643852207</v>
      </c>
      <c r="E47" s="42">
        <v>530.89</v>
      </c>
      <c r="F47" s="42">
        <v>3151.72</v>
      </c>
      <c r="G47" s="36">
        <f t="shared" ref="G47:G55" si="2">F47/E47</f>
        <v>5.9366723803424435</v>
      </c>
      <c r="H47" s="39"/>
    </row>
    <row r="48" spans="1:8" ht="24.95" customHeight="1" x14ac:dyDescent="0.25">
      <c r="A48" s="30" t="s">
        <v>102</v>
      </c>
      <c r="B48" s="46"/>
      <c r="C48" s="46"/>
      <c r="D48" s="51"/>
      <c r="E48" s="41"/>
      <c r="F48" s="41"/>
      <c r="G48" s="36"/>
      <c r="H48" s="39"/>
    </row>
    <row r="49" spans="1:10" ht="19.5" customHeight="1" x14ac:dyDescent="0.25">
      <c r="A49" s="33" t="s">
        <v>132</v>
      </c>
      <c r="B49" s="48"/>
      <c r="C49" s="48"/>
      <c r="D49" s="51"/>
      <c r="E49" s="41"/>
      <c r="F49" s="41">
        <v>520.55999999999995</v>
      </c>
      <c r="G49" s="36"/>
      <c r="H49" s="39"/>
    </row>
    <row r="50" spans="1:10" ht="19.5" customHeight="1" x14ac:dyDescent="0.25">
      <c r="A50" s="29" t="s">
        <v>58</v>
      </c>
      <c r="B50" s="45"/>
      <c r="C50" s="45"/>
      <c r="D50" s="51"/>
      <c r="E50" s="42"/>
      <c r="F50" s="42"/>
      <c r="G50" s="36"/>
      <c r="H50" s="39"/>
    </row>
    <row r="51" spans="1:10" ht="19.5" customHeight="1" x14ac:dyDescent="0.25">
      <c r="A51" s="30" t="s">
        <v>59</v>
      </c>
      <c r="B51" s="46">
        <f>(14241.21/7.5345)</f>
        <v>1890.1333864224564</v>
      </c>
      <c r="C51" s="46">
        <f>(6768.4/7.5345)</f>
        <v>898.3210564735549</v>
      </c>
      <c r="D51" s="51">
        <f t="shared" si="0"/>
        <v>0.47526860428292261</v>
      </c>
      <c r="E51" s="41">
        <v>1250</v>
      </c>
      <c r="F51" s="41">
        <v>952.22</v>
      </c>
      <c r="G51" s="36"/>
      <c r="H51" s="39"/>
    </row>
    <row r="52" spans="1:10" ht="19.5" customHeight="1" x14ac:dyDescent="0.25">
      <c r="A52" s="29" t="s">
        <v>118</v>
      </c>
      <c r="B52" s="45">
        <f>(380000/7.5345)</f>
        <v>50434.667197557901</v>
      </c>
      <c r="C52" s="45">
        <f>(178492.5/7.5345)</f>
        <v>23690.02588094764</v>
      </c>
      <c r="D52" s="51">
        <f t="shared" si="0"/>
        <v>0.46971710526315785</v>
      </c>
      <c r="E52" s="42">
        <v>40120</v>
      </c>
      <c r="F52" s="41">
        <v>21253.19</v>
      </c>
      <c r="G52" s="36"/>
      <c r="H52" s="39"/>
    </row>
    <row r="53" spans="1:10" ht="19.5" customHeight="1" x14ac:dyDescent="0.25">
      <c r="A53" s="29" t="s">
        <v>60</v>
      </c>
      <c r="B53" s="45"/>
      <c r="C53" s="45"/>
      <c r="D53" s="51"/>
      <c r="E53" s="42"/>
      <c r="F53" s="42"/>
      <c r="G53" s="36"/>
      <c r="H53" s="39"/>
    </row>
    <row r="54" spans="1:10" ht="19.5" customHeight="1" x14ac:dyDescent="0.25">
      <c r="A54" s="30">
        <v>4511</v>
      </c>
      <c r="B54" s="46">
        <f>(58750/7.5345)</f>
        <v>7797.4649943592804</v>
      </c>
      <c r="C54" s="46">
        <f>(9185.54/7.5345)</f>
        <v>1219.1306656048841</v>
      </c>
      <c r="D54" s="51">
        <f t="shared" ref="D54:D57" si="3">(C54/B54)</f>
        <v>0.15634961702127659</v>
      </c>
      <c r="E54" s="41">
        <v>27488.22</v>
      </c>
      <c r="F54" s="41">
        <v>2488.5500000000002</v>
      </c>
      <c r="G54" s="36">
        <f t="shared" si="2"/>
        <v>9.053150767856194E-2</v>
      </c>
      <c r="H54" s="39"/>
    </row>
    <row r="55" spans="1:10" ht="19.5" customHeight="1" x14ac:dyDescent="0.25">
      <c r="A55" s="30" t="s">
        <v>61</v>
      </c>
      <c r="B55" s="46">
        <f>(33938.04/7.5345)</f>
        <v>4504.3519808879155</v>
      </c>
      <c r="C55" s="46">
        <f>(6752.5/7.5345)</f>
        <v>896.21076381976241</v>
      </c>
      <c r="D55" s="51">
        <f t="shared" si="3"/>
        <v>0.19896552658904285</v>
      </c>
      <c r="E55" s="41">
        <v>3269.6</v>
      </c>
      <c r="F55" s="41"/>
      <c r="G55" s="36">
        <f t="shared" si="2"/>
        <v>0</v>
      </c>
      <c r="H55" s="39"/>
    </row>
    <row r="56" spans="1:10" ht="19.5" customHeight="1" x14ac:dyDescent="0.25">
      <c r="A56" s="30" t="s">
        <v>62</v>
      </c>
      <c r="B56" s="46">
        <f>(4683.02/7.5345)</f>
        <v>621.54356626186211</v>
      </c>
      <c r="C56" s="46">
        <f>(444.02/7.5345)</f>
        <v>58.931581392262252</v>
      </c>
      <c r="D56" s="51">
        <f t="shared" si="3"/>
        <v>9.481488441219553E-2</v>
      </c>
      <c r="E56" s="41"/>
      <c r="F56" s="41">
        <v>49.81</v>
      </c>
      <c r="G56" s="36"/>
      <c r="H56" s="39"/>
    </row>
    <row r="57" spans="1:10" ht="19.5" customHeight="1" x14ac:dyDescent="0.25">
      <c r="A57" s="29" t="s">
        <v>14</v>
      </c>
      <c r="B57" s="45">
        <f>(8114327.7/7.5345)</f>
        <v>1076956.3607405932</v>
      </c>
      <c r="C57" s="45">
        <f>(3932124.47/7.5345)</f>
        <v>521882.60269427299</v>
      </c>
      <c r="D57" s="51">
        <f t="shared" si="3"/>
        <v>0.48459029698788236</v>
      </c>
      <c r="E57" s="42">
        <v>1091761.54</v>
      </c>
      <c r="F57" s="42">
        <f>SUM(F17:F56)</f>
        <v>564737.64999999991</v>
      </c>
      <c r="G57" s="36">
        <f>(F57/E57)</f>
        <v>0.51727197680914816</v>
      </c>
      <c r="H57" s="39"/>
      <c r="J57" s="35"/>
    </row>
    <row r="58" spans="1:10" x14ac:dyDescent="0.25">
      <c r="C58" s="44"/>
      <c r="E58" s="44"/>
      <c r="H58" s="39"/>
    </row>
    <row r="62" spans="1:10" x14ac:dyDescent="0.25">
      <c r="E62" s="44"/>
    </row>
  </sheetData>
  <mergeCells count="1">
    <mergeCell ref="A1:G1"/>
  </mergeCells>
  <pageMargins left="0.70866141732283472" right="0.70866141732283472" top="0.31496062992125984" bottom="0.39370078740157483" header="0.31496062992125984" footer="0.31496062992125984"/>
  <pageSetup paperSize="9" scale="49" fitToHeight="2" orientation="portrait" r:id="rId1"/>
  <rowBreaks count="4" manualBreakCount="4">
    <brk id="11" max="16383" man="1"/>
    <brk id="12" max="16383" man="1"/>
    <brk id="13" max="16383" man="1"/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3</vt:i4>
      </vt:variant>
    </vt:vector>
  </HeadingPairs>
  <TitlesOfParts>
    <vt:vector size="12" baseType="lpstr">
      <vt:lpstr>PLAN 2011 IZMJENA (2)</vt:lpstr>
      <vt:lpstr>PLAN 2011</vt:lpstr>
      <vt:lpstr>PLAN 2011 IZMJENA</vt:lpstr>
      <vt:lpstr>PLAN 2013</vt:lpstr>
      <vt:lpstr>IZMJENA 2013</vt:lpstr>
      <vt:lpstr>PLAN2014</vt:lpstr>
      <vt:lpstr>IZMJENA 2014</vt:lpstr>
      <vt:lpstr>OBRAČUN 2014</vt:lpstr>
      <vt:lpstr>Izvršenje 2022</vt:lpstr>
      <vt:lpstr>'IZMJENA 2014'!Podrucje_ispisa</vt:lpstr>
      <vt:lpstr>'Izvršenje 2022'!Podrucje_ispisa</vt:lpstr>
      <vt:lpstr>'OBRAČUN 2014'!Podrucje_ispisa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2023-07-21T07:23:56Z</dcterms:modified>
</cp:coreProperties>
</file>